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dell\Desktop\sample estimate\"/>
    </mc:Choice>
  </mc:AlternateContent>
  <xr:revisionPtr revIDLastSave="0" documentId="13_ncr:1_{57C3AF46-D042-4481-B990-EE845BB0CE3A}" xr6:coauthVersionLast="47" xr6:coauthVersionMax="47" xr10:uidLastSave="{00000000-0000-0000-0000-000000000000}"/>
  <bookViews>
    <workbookView xWindow="-110" yWindow="-110" windowWidth="19420" windowHeight="10420" activeTab="1" xr2:uid="{00000000-000D-0000-FFFF-FFFF00000000}"/>
  </bookViews>
  <sheets>
    <sheet name="PRICE BREAKDOWN" sheetId="3" r:id="rId1"/>
    <sheet name="SUMMARY DETAILS" sheetId="1" r:id="rId2"/>
  </sheets>
  <definedNames>
    <definedName name="_xlnm._FilterDatabase" localSheetId="0" hidden="1">'PRICE BREAKDOWN'!$A$1:$Q$94</definedName>
    <definedName name="TotalMonthlyExpenses">SUM(#REF!)</definedName>
    <definedName name="TotalMonthlyIncome">SUM(#REF!)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83" i="3" l="1"/>
  <c r="N83" i="3" s="1"/>
  <c r="H83" i="3"/>
  <c r="M81" i="3"/>
  <c r="N81" i="3" s="1"/>
  <c r="O81" i="3" s="1"/>
  <c r="P81" i="3" s="1"/>
  <c r="H81" i="3"/>
  <c r="H54" i="3"/>
  <c r="M54" i="3"/>
  <c r="N54" i="3" s="1"/>
  <c r="O54" i="3" s="1"/>
  <c r="P54" i="3" s="1"/>
  <c r="H55" i="3"/>
  <c r="M55" i="3"/>
  <c r="N55" i="3" s="1"/>
  <c r="O55" i="3" s="1"/>
  <c r="P55" i="3" s="1"/>
  <c r="H56" i="3"/>
  <c r="M56" i="3"/>
  <c r="N56" i="3" s="1"/>
  <c r="H57" i="3"/>
  <c r="M57" i="3"/>
  <c r="N57" i="3" s="1"/>
  <c r="H58" i="3"/>
  <c r="M58" i="3"/>
  <c r="N58" i="3" s="1"/>
  <c r="H59" i="3"/>
  <c r="M59" i="3"/>
  <c r="N59" i="3" s="1"/>
  <c r="O59" i="3" s="1"/>
  <c r="P59" i="3" s="1"/>
  <c r="H60" i="3"/>
  <c r="M60" i="3"/>
  <c r="N60" i="3" s="1"/>
  <c r="H61" i="3"/>
  <c r="M61" i="3"/>
  <c r="N61" i="3" s="1"/>
  <c r="H62" i="3"/>
  <c r="M62" i="3"/>
  <c r="N62" i="3"/>
  <c r="O62" i="3" s="1"/>
  <c r="P62" i="3" s="1"/>
  <c r="H63" i="3"/>
  <c r="M63" i="3"/>
  <c r="N63" i="3"/>
  <c r="O63" i="3" s="1"/>
  <c r="P63" i="3" s="1"/>
  <c r="H64" i="3"/>
  <c r="M64" i="3"/>
  <c r="N64" i="3" s="1"/>
  <c r="H65" i="3"/>
  <c r="M65" i="3"/>
  <c r="N65" i="3" s="1"/>
  <c r="H66" i="3"/>
  <c r="M66" i="3"/>
  <c r="N66" i="3"/>
  <c r="O66" i="3"/>
  <c r="P66" i="3" s="1"/>
  <c r="H67" i="3"/>
  <c r="M67" i="3"/>
  <c r="N67" i="3"/>
  <c r="O67" i="3" s="1"/>
  <c r="P67" i="3" s="1"/>
  <c r="H68" i="3"/>
  <c r="M68" i="3"/>
  <c r="N68" i="3" s="1"/>
  <c r="H69" i="3"/>
  <c r="M69" i="3"/>
  <c r="N69" i="3" s="1"/>
  <c r="H70" i="3"/>
  <c r="O70" i="3" s="1"/>
  <c r="P70" i="3" s="1"/>
  <c r="M70" i="3"/>
  <c r="N70" i="3"/>
  <c r="H71" i="3"/>
  <c r="M71" i="3"/>
  <c r="N71" i="3"/>
  <c r="H72" i="3"/>
  <c r="M72" i="3"/>
  <c r="N72" i="3" s="1"/>
  <c r="H73" i="3"/>
  <c r="M73" i="3"/>
  <c r="N73" i="3" s="1"/>
  <c r="H74" i="3"/>
  <c r="O74" i="3" s="1"/>
  <c r="P74" i="3" s="1"/>
  <c r="M74" i="3"/>
  <c r="N74" i="3" s="1"/>
  <c r="H75" i="3"/>
  <c r="M75" i="3"/>
  <c r="N75" i="3" s="1"/>
  <c r="O75" i="3" s="1"/>
  <c r="P75" i="3" s="1"/>
  <c r="H76" i="3"/>
  <c r="M76" i="3"/>
  <c r="N76" i="3" s="1"/>
  <c r="H77" i="3"/>
  <c r="M77" i="3"/>
  <c r="N77" i="3" s="1"/>
  <c r="H78" i="3"/>
  <c r="O78" i="3" s="1"/>
  <c r="P78" i="3" s="1"/>
  <c r="M78" i="3"/>
  <c r="N78" i="3"/>
  <c r="H79" i="3"/>
  <c r="M79" i="3"/>
  <c r="N79" i="3"/>
  <c r="O79" i="3" s="1"/>
  <c r="P79" i="3" s="1"/>
  <c r="H80" i="3"/>
  <c r="M80" i="3"/>
  <c r="N80" i="3" s="1"/>
  <c r="M53" i="3"/>
  <c r="N53" i="3" s="1"/>
  <c r="H53" i="3"/>
  <c r="O53" i="3" s="1"/>
  <c r="P53" i="3" s="1"/>
  <c r="M51" i="3"/>
  <c r="N51" i="3" s="1"/>
  <c r="H51" i="3"/>
  <c r="H24" i="3"/>
  <c r="O24" i="3" s="1"/>
  <c r="P24" i="3" s="1"/>
  <c r="M24" i="3"/>
  <c r="N24" i="3" s="1"/>
  <c r="H25" i="3"/>
  <c r="M25" i="3"/>
  <c r="N25" i="3" s="1"/>
  <c r="O25" i="3" s="1"/>
  <c r="P25" i="3" s="1"/>
  <c r="H26" i="3"/>
  <c r="M26" i="3"/>
  <c r="N26" i="3" s="1"/>
  <c r="H27" i="3"/>
  <c r="M27" i="3"/>
  <c r="N27" i="3" s="1"/>
  <c r="H28" i="3"/>
  <c r="O28" i="3" s="1"/>
  <c r="P28" i="3" s="1"/>
  <c r="M28" i="3"/>
  <c r="N28" i="3"/>
  <c r="H29" i="3"/>
  <c r="M29" i="3"/>
  <c r="N29" i="3"/>
  <c r="O29" i="3" s="1"/>
  <c r="P29" i="3" s="1"/>
  <c r="H30" i="3"/>
  <c r="M30" i="3"/>
  <c r="N30" i="3" s="1"/>
  <c r="H31" i="3"/>
  <c r="M31" i="3"/>
  <c r="N31" i="3" s="1"/>
  <c r="H32" i="3"/>
  <c r="M32" i="3"/>
  <c r="N32" i="3"/>
  <c r="O32" i="3"/>
  <c r="P32" i="3" s="1"/>
  <c r="H33" i="3"/>
  <c r="M33" i="3"/>
  <c r="N33" i="3"/>
  <c r="H34" i="3"/>
  <c r="M34" i="3"/>
  <c r="N34" i="3" s="1"/>
  <c r="H35" i="3"/>
  <c r="M35" i="3"/>
  <c r="N35" i="3"/>
  <c r="H36" i="3"/>
  <c r="M36" i="3"/>
  <c r="N36" i="3"/>
  <c r="O36" i="3"/>
  <c r="P36" i="3" s="1"/>
  <c r="H37" i="3"/>
  <c r="M37" i="3"/>
  <c r="N37" i="3"/>
  <c r="H38" i="3"/>
  <c r="M38" i="3"/>
  <c r="N38" i="3" s="1"/>
  <c r="H39" i="3"/>
  <c r="M39" i="3"/>
  <c r="N39" i="3"/>
  <c r="H40" i="3"/>
  <c r="M40" i="3"/>
  <c r="N40" i="3"/>
  <c r="O40" i="3"/>
  <c r="P40" i="3" s="1"/>
  <c r="H41" i="3"/>
  <c r="M41" i="3"/>
  <c r="N41" i="3"/>
  <c r="H42" i="3"/>
  <c r="M42" i="3"/>
  <c r="N42" i="3" s="1"/>
  <c r="H43" i="3"/>
  <c r="M43" i="3"/>
  <c r="N43" i="3"/>
  <c r="H44" i="3"/>
  <c r="M44" i="3"/>
  <c r="N44" i="3"/>
  <c r="O44" i="3"/>
  <c r="P44" i="3" s="1"/>
  <c r="H45" i="3"/>
  <c r="M45" i="3"/>
  <c r="N45" i="3"/>
  <c r="H46" i="3"/>
  <c r="M46" i="3"/>
  <c r="N46" i="3" s="1"/>
  <c r="H47" i="3"/>
  <c r="M47" i="3"/>
  <c r="N47" i="3"/>
  <c r="H48" i="3"/>
  <c r="M48" i="3"/>
  <c r="N48" i="3"/>
  <c r="O48" i="3"/>
  <c r="P48" i="3" s="1"/>
  <c r="H49" i="3"/>
  <c r="M49" i="3"/>
  <c r="N49" i="3"/>
  <c r="H50" i="3"/>
  <c r="M50" i="3"/>
  <c r="N50" i="3" s="1"/>
  <c r="M23" i="3"/>
  <c r="N23" i="3" s="1"/>
  <c r="H23" i="3"/>
  <c r="O58" i="3" l="1"/>
  <c r="P58" i="3" s="1"/>
  <c r="O56" i="3"/>
  <c r="P56" i="3" s="1"/>
  <c r="O23" i="3"/>
  <c r="P23" i="3" s="1"/>
  <c r="O47" i="3"/>
  <c r="P47" i="3" s="1"/>
  <c r="O43" i="3"/>
  <c r="P43" i="3" s="1"/>
  <c r="O39" i="3"/>
  <c r="P39" i="3" s="1"/>
  <c r="O35" i="3"/>
  <c r="P35" i="3" s="1"/>
  <c r="O26" i="3"/>
  <c r="P26" i="3" s="1"/>
  <c r="O51" i="3"/>
  <c r="P51" i="3" s="1"/>
  <c r="O76" i="3"/>
  <c r="P76" i="3" s="1"/>
  <c r="O71" i="3"/>
  <c r="P71" i="3" s="1"/>
  <c r="O83" i="3"/>
  <c r="P83" i="3" s="1"/>
  <c r="O49" i="3"/>
  <c r="P49" i="3" s="1"/>
  <c r="O45" i="3"/>
  <c r="P45" i="3" s="1"/>
  <c r="O41" i="3"/>
  <c r="P41" i="3" s="1"/>
  <c r="O37" i="3"/>
  <c r="P37" i="3" s="1"/>
  <c r="O33" i="3"/>
  <c r="P33" i="3" s="1"/>
  <c r="O80" i="3"/>
  <c r="P80" i="3" s="1"/>
  <c r="O73" i="3"/>
  <c r="P73" i="3" s="1"/>
  <c r="O64" i="3"/>
  <c r="P64" i="3" s="1"/>
  <c r="O57" i="3"/>
  <c r="P57" i="3" s="1"/>
  <c r="O77" i="3"/>
  <c r="P77" i="3" s="1"/>
  <c r="O68" i="3"/>
  <c r="P68" i="3" s="1"/>
  <c r="O61" i="3"/>
  <c r="P61" i="3" s="1"/>
  <c r="O72" i="3"/>
  <c r="P72" i="3" s="1"/>
  <c r="O65" i="3"/>
  <c r="P65" i="3" s="1"/>
  <c r="O69" i="3"/>
  <c r="P69" i="3" s="1"/>
  <c r="O60" i="3"/>
  <c r="P60" i="3" s="1"/>
  <c r="O30" i="3"/>
  <c r="P30" i="3" s="1"/>
  <c r="O50" i="3"/>
  <c r="P50" i="3" s="1"/>
  <c r="O46" i="3"/>
  <c r="P46" i="3" s="1"/>
  <c r="O42" i="3"/>
  <c r="P42" i="3" s="1"/>
  <c r="O38" i="3"/>
  <c r="P38" i="3" s="1"/>
  <c r="O34" i="3"/>
  <c r="P34" i="3" s="1"/>
  <c r="O27" i="3"/>
  <c r="P27" i="3" s="1"/>
  <c r="O31" i="3"/>
  <c r="P31" i="3" s="1"/>
  <c r="A52" i="3" l="1"/>
  <c r="N84" i="3" l="1"/>
  <c r="H84" i="3" l="1"/>
  <c r="Q84" i="3"/>
  <c r="E13" i="1" s="1"/>
  <c r="P6" i="3" l="1"/>
  <c r="A3" i="1" l="1"/>
  <c r="A2" i="1"/>
  <c r="A19" i="3" l="1"/>
  <c r="A10" i="3"/>
  <c r="A11" i="3" l="1"/>
  <c r="A12" i="3" s="1"/>
  <c r="D13" i="1"/>
  <c r="A13" i="3" l="1"/>
  <c r="F13" i="1"/>
  <c r="C13" i="1"/>
  <c r="A84" i="3"/>
  <c r="E18" i="3"/>
  <c r="E17" i="3"/>
  <c r="E16" i="3"/>
  <c r="E15" i="3"/>
  <c r="E14" i="3"/>
  <c r="E13" i="3"/>
  <c r="E12" i="3"/>
  <c r="E11" i="3"/>
  <c r="E10" i="3"/>
  <c r="E9" i="3"/>
  <c r="B7" i="1"/>
  <c r="H13" i="3" l="1"/>
  <c r="M13" i="3"/>
  <c r="N13" i="3" s="1"/>
  <c r="H14" i="3"/>
  <c r="M14" i="3"/>
  <c r="N14" i="3" s="1"/>
  <c r="M15" i="3"/>
  <c r="N15" i="3" s="1"/>
  <c r="H15" i="3"/>
  <c r="M16" i="3"/>
  <c r="N16" i="3" s="1"/>
  <c r="H16" i="3"/>
  <c r="H10" i="3"/>
  <c r="M10" i="3"/>
  <c r="N10" i="3" s="1"/>
  <c r="H9" i="3"/>
  <c r="M9" i="3"/>
  <c r="N9" i="3" s="1"/>
  <c r="M18" i="3"/>
  <c r="N18" i="3" s="1"/>
  <c r="H18" i="3"/>
  <c r="M11" i="3"/>
  <c r="N11" i="3" s="1"/>
  <c r="H11" i="3"/>
  <c r="H17" i="3"/>
  <c r="M17" i="3"/>
  <c r="N17" i="3" s="1"/>
  <c r="H12" i="3"/>
  <c r="M12" i="3"/>
  <c r="N12" i="3" s="1"/>
  <c r="A14" i="3"/>
  <c r="O12" i="3" l="1"/>
  <c r="P12" i="3" s="1"/>
  <c r="O11" i="3"/>
  <c r="P11" i="3" s="1"/>
  <c r="O9" i="3"/>
  <c r="P9" i="3" s="1"/>
  <c r="A15" i="3"/>
  <c r="O16" i="3"/>
  <c r="P16" i="3" s="1"/>
  <c r="O14" i="3"/>
  <c r="P14" i="3" s="1"/>
  <c r="O18" i="3"/>
  <c r="P18" i="3" s="1"/>
  <c r="O15" i="3"/>
  <c r="P15" i="3" s="1"/>
  <c r="O17" i="3"/>
  <c r="P17" i="3" s="1"/>
  <c r="O10" i="3"/>
  <c r="P10" i="3" s="1"/>
  <c r="O13" i="3"/>
  <c r="P13" i="3" s="1"/>
  <c r="N19" i="3"/>
  <c r="D12" i="1" s="1"/>
  <c r="H19" i="3"/>
  <c r="C12" i="1" s="1"/>
  <c r="C14" i="1" s="1"/>
  <c r="A16" i="3" l="1"/>
  <c r="Q19" i="3"/>
  <c r="Q86" i="3" s="1"/>
  <c r="Q88" i="3" l="1"/>
  <c r="Q89" i="3"/>
  <c r="Q87" i="3"/>
  <c r="A17" i="3"/>
  <c r="E12" i="1"/>
  <c r="E14" i="1" s="1"/>
  <c r="C16" i="1"/>
  <c r="Q90" i="3" l="1"/>
  <c r="A18" i="3"/>
  <c r="A23" i="3" s="1"/>
  <c r="A24" i="3" s="1"/>
  <c r="A25" i="3" s="1"/>
  <c r="F12" i="1"/>
  <c r="B9" i="1"/>
  <c r="F14" i="1"/>
  <c r="D14" i="1" l="1"/>
  <c r="E16" i="1"/>
  <c r="F16" i="1" l="1"/>
  <c r="E17" i="1"/>
  <c r="E20" i="1"/>
  <c r="E19" i="1"/>
  <c r="E18" i="1"/>
  <c r="E21" i="1" l="1"/>
  <c r="B10" i="1" s="1"/>
  <c r="D16" i="1" l="1"/>
  <c r="A26" i="3" l="1"/>
  <c r="A27" i="3" l="1"/>
  <c r="A28" i="3" s="1"/>
  <c r="A29" i="3" s="1"/>
  <c r="A30" i="3" s="1"/>
  <c r="A31" i="3" l="1"/>
  <c r="A32" i="3" l="1"/>
  <c r="A33" i="3" s="1"/>
  <c r="A34" i="3" s="1"/>
  <c r="A35" i="3" s="1"/>
  <c r="A36" i="3" s="1"/>
  <c r="A37" i="3" s="1"/>
  <c r="A38" i="3" s="1"/>
  <c r="A39" i="3" l="1"/>
  <c r="A40" i="3" s="1"/>
  <c r="A41" i="3" s="1"/>
  <c r="A42" i="3" s="1"/>
  <c r="A43" i="3" s="1"/>
  <c r="A44" i="3" s="1"/>
  <c r="A45" i="3" l="1"/>
  <c r="A46" i="3" s="1"/>
  <c r="A47" i="3" s="1"/>
  <c r="A48" i="3" s="1"/>
  <c r="A49" i="3" s="1"/>
  <c r="A50" i="3" s="1"/>
  <c r="A51" i="3" s="1"/>
  <c r="A53" i="3" l="1"/>
  <c r="A54" i="3" s="1"/>
  <c r="A55" i="3" s="1"/>
  <c r="A56" i="3" l="1"/>
  <c r="A57" i="3" s="1"/>
  <c r="A58" i="3" l="1"/>
  <c r="A59" i="3" s="1"/>
  <c r="A60" i="3" l="1"/>
  <c r="A61" i="3" s="1"/>
  <c r="A62" i="3" s="1"/>
  <c r="A63" i="3" l="1"/>
  <c r="A64" i="3" l="1"/>
  <c r="A65" i="3" s="1"/>
  <c r="A66" i="3" s="1"/>
  <c r="A67" i="3" s="1"/>
  <c r="A68" i="3" l="1"/>
  <c r="A69" i="3" s="1"/>
  <c r="A70" i="3" s="1"/>
  <c r="A71" i="3" s="1"/>
  <c r="A72" i="3" s="1"/>
  <c r="A73" i="3" s="1"/>
  <c r="A74" i="3" l="1"/>
  <c r="A75" i="3" s="1"/>
  <c r="A76" i="3" s="1"/>
  <c r="A77" i="3" l="1"/>
  <c r="A78" i="3" s="1"/>
  <c r="A79" i="3" s="1"/>
  <c r="A80" i="3" s="1"/>
  <c r="A82" i="3" l="1"/>
  <c r="A81" i="3"/>
  <c r="A83" i="3" l="1"/>
</calcChain>
</file>

<file path=xl/sharedStrings.xml><?xml version="1.0" encoding="utf-8"?>
<sst xmlns="http://schemas.openxmlformats.org/spreadsheetml/2006/main" count="281" uniqueCount="133">
  <si>
    <t>AREA SUMMARY:</t>
  </si>
  <si>
    <t>BUILDING GSF</t>
  </si>
  <si>
    <t>No. of Floors:</t>
  </si>
  <si>
    <t xml:space="preserve">   Date:</t>
  </si>
  <si>
    <t>DIVISION NO.</t>
  </si>
  <si>
    <t>DESCRIPTION</t>
  </si>
  <si>
    <t>TOTAL MAT COST</t>
  </si>
  <si>
    <t>TOTAL LABOR COST</t>
  </si>
  <si>
    <t>TOTAL COST</t>
  </si>
  <si>
    <t>COST/ SF</t>
  </si>
  <si>
    <t>Division 1</t>
  </si>
  <si>
    <t>General Requirements</t>
  </si>
  <si>
    <t>Division 9</t>
  </si>
  <si>
    <t>Finishes</t>
  </si>
  <si>
    <t>TOTAL TRADE COST</t>
  </si>
  <si>
    <t>2. This sheet is your property and we encourage you to fine tune the wastage and pricing values to your preference.</t>
  </si>
  <si>
    <t>CLIENT'S INFORMATION:</t>
  </si>
  <si>
    <t>CONTACT:</t>
  </si>
  <si>
    <t>E-MAIL ADDRESS:</t>
  </si>
  <si>
    <t>PHONE NUMBER:</t>
  </si>
  <si>
    <t>ITEM #</t>
  </si>
  <si>
    <t>QUANTITY</t>
  </si>
  <si>
    <t>WASTAGE</t>
  </si>
  <si>
    <t>QTY W/WASTAGE</t>
  </si>
  <si>
    <t>UNIT</t>
  </si>
  <si>
    <t>UNIT COST</t>
  </si>
  <si>
    <t>TRADE  COST</t>
  </si>
  <si>
    <t>GENERAL REQUIREMENTS</t>
  </si>
  <si>
    <t>LS</t>
  </si>
  <si>
    <t>Bonds</t>
  </si>
  <si>
    <t>Subtotal (General Requirements)</t>
  </si>
  <si>
    <t>DIVISION 09- FINISHES</t>
  </si>
  <si>
    <t>Subtotal (Finishes)</t>
  </si>
  <si>
    <t>SUBTOTAL</t>
  </si>
  <si>
    <t>TOTAL BASE BID</t>
  </si>
  <si>
    <t>Note:</t>
  </si>
  <si>
    <t>MAT COST</t>
  </si>
  <si>
    <t>LABOR COST</t>
  </si>
  <si>
    <t>Project Manager</t>
  </si>
  <si>
    <t>Field Superintendent</t>
  </si>
  <si>
    <t>Permitting</t>
  </si>
  <si>
    <t>Mobilization Cost</t>
  </si>
  <si>
    <t>Temp Fencing, Toilets, Utilities</t>
  </si>
  <si>
    <t>Jobsite Signage, Trailer, Security</t>
  </si>
  <si>
    <t>Dumpsters, Tools</t>
  </si>
  <si>
    <t>Clean-up</t>
  </si>
  <si>
    <t>Procore, Web Cameras</t>
  </si>
  <si>
    <t>TOTAL MAT COST:</t>
  </si>
  <si>
    <t>SUMMARY</t>
  </si>
  <si>
    <t>AMOUNT</t>
  </si>
  <si>
    <t>TOTAL PROJECT COST</t>
  </si>
  <si>
    <t>TOTAL PROPOSED BID</t>
  </si>
  <si>
    <t>Date:</t>
  </si>
  <si>
    <t>PER HOUR LABOR WAGE</t>
  </si>
  <si>
    <t>LABOR FACTOR</t>
  </si>
  <si>
    <t>TOTAL LABOR HOURS</t>
  </si>
  <si>
    <t>3. Feel free to contact us for any queries or suggestions.</t>
  </si>
  <si>
    <t>TYPE OF LABOR</t>
  </si>
  <si>
    <t>NO. OF LABORS</t>
  </si>
  <si>
    <t>CARP</t>
  </si>
  <si>
    <t>OVERHEADS &amp; PROFITS</t>
  </si>
  <si>
    <t>INSURANCES</t>
  </si>
  <si>
    <t>CONTIGENCY</t>
  </si>
  <si>
    <t>1. This estimate is based on real market prices that are regularly updated by our team persons through market surveys and online resources, we still encourage our clients to put their own.</t>
  </si>
  <si>
    <t>Flooring</t>
  </si>
  <si>
    <t>Flooring @ Office MH2</t>
  </si>
  <si>
    <t>SF</t>
  </si>
  <si>
    <t>Flooring @ Office MH1</t>
  </si>
  <si>
    <t>Flooring @ Stor-3</t>
  </si>
  <si>
    <t>Flooring @ Kitchen</t>
  </si>
  <si>
    <t>Flooring @ Equipt</t>
  </si>
  <si>
    <t>Flooring @ Stor-1</t>
  </si>
  <si>
    <t>Flooring @ X-Ray</t>
  </si>
  <si>
    <t>Flooring @ Office M2</t>
  </si>
  <si>
    <t>Flooring @ Mech</t>
  </si>
  <si>
    <t>Flooring @ LAB-M</t>
  </si>
  <si>
    <t>Flooring @ Corridor 1</t>
  </si>
  <si>
    <t>Flooring @ Corridor 2</t>
  </si>
  <si>
    <t>Flooring @ Stor 4</t>
  </si>
  <si>
    <t>Flooring @ Meeting Room</t>
  </si>
  <si>
    <t>Flooring @ South Mech</t>
  </si>
  <si>
    <t>Flooring @ Laundry</t>
  </si>
  <si>
    <t>Flooring @ Emergency Room</t>
  </si>
  <si>
    <t>Flooring @ Office M1</t>
  </si>
  <si>
    <t>Flooring @ Lobby</t>
  </si>
  <si>
    <t>Flooring @ Exam-M1</t>
  </si>
  <si>
    <t>Flooring @ Exam-M2</t>
  </si>
  <si>
    <t>Flooring @ Exam-M3</t>
  </si>
  <si>
    <t>Flooring @ Exam-D2</t>
  </si>
  <si>
    <t>Flooring @ Exam-D1</t>
  </si>
  <si>
    <t>Flooring @ Office-D</t>
  </si>
  <si>
    <t>Flooring @ Lounge-D</t>
  </si>
  <si>
    <t>Flooring @ LAB-D</t>
  </si>
  <si>
    <t>Flooring @ Ster</t>
  </si>
  <si>
    <t>Tile Flooring @ Bath Room</t>
  </si>
  <si>
    <t>Wall Base</t>
  </si>
  <si>
    <t>Wall Base @ Office MH2</t>
  </si>
  <si>
    <t>LF</t>
  </si>
  <si>
    <t>Wall Base @ Office MH1</t>
  </si>
  <si>
    <t>Wall Base @ Stor-3</t>
  </si>
  <si>
    <t>Wall Base @ Kitchen</t>
  </si>
  <si>
    <t>Wall Base @ Equipt</t>
  </si>
  <si>
    <t>Wall Base @ Stor-1</t>
  </si>
  <si>
    <t>Wall Base @ X-Ray</t>
  </si>
  <si>
    <t>Wall Base @ Office M2</t>
  </si>
  <si>
    <t>Wall Base @ Mech</t>
  </si>
  <si>
    <t>Wall Base @ LAB-M</t>
  </si>
  <si>
    <t>Wall Base @ Corridor 1</t>
  </si>
  <si>
    <t>Wall Base @ Stor 4</t>
  </si>
  <si>
    <t>Wall Base @ Corridor 2</t>
  </si>
  <si>
    <t>Wall Base @ Meeting Room</t>
  </si>
  <si>
    <t>Wall Base @ South Mech</t>
  </si>
  <si>
    <t>Wall Base @ Laundry</t>
  </si>
  <si>
    <t>Wall Base @ Emergency Room</t>
  </si>
  <si>
    <t>Wall Base @ Office M1</t>
  </si>
  <si>
    <t>Wall Base @ Lobby</t>
  </si>
  <si>
    <t>Wall Base @ Exam-M1</t>
  </si>
  <si>
    <t>Wall Base @ Exam-M2</t>
  </si>
  <si>
    <t>Wall Base @ Exam-M3</t>
  </si>
  <si>
    <t>Wall Base @ Exam-D2</t>
  </si>
  <si>
    <t>Wall Base @ Exam-D1</t>
  </si>
  <si>
    <t>Wall Base @ Office-D</t>
  </si>
  <si>
    <t>Wall Base @ Lounge-D</t>
  </si>
  <si>
    <t>Wall Base @ LAB-D</t>
  </si>
  <si>
    <t>Wall base @ Ster</t>
  </si>
  <si>
    <t>Tile Base @ Bath Room</t>
  </si>
  <si>
    <t>Wall Covering</t>
  </si>
  <si>
    <t xml:space="preserve">Wall Tile @ Bath Room </t>
  </si>
  <si>
    <t>tilf</t>
  </si>
  <si>
    <t>SCOPE: FLOORING</t>
  </si>
  <si>
    <t xml:space="preserve">PROJECT ID: Clinic Facility </t>
  </si>
  <si>
    <t xml:space="preserve">Clinic Facility </t>
  </si>
  <si>
    <t>ADDRESS: 422 N Main Street Condon, Oregon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</si>
</sst>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_-&quot;Rs&quot;* #,##0.00_-;\-&quot;Rs&quot;* #,##0.00_-;_-&quot;Rs&quot;* &quot;-&quot;??_-;_-@_-"/>
    <numFmt numFmtId="165" formatCode="mm/dd/yy;@"/>
    <numFmt numFmtId="166" formatCode="_(&quot;$&quot;* #,##0_);_(&quot;$&quot;* \(#,##0\);_(&quot;$&quot;* &quot;-&quot;??_);_(@_)"/>
    <numFmt numFmtId="167" formatCode="0.0%"/>
    <numFmt numFmtId="168" formatCode="&quot;$&quot;#,##0"/>
    <numFmt numFmtId="169" formatCode="&quot;$&quot;#,##0.00"/>
    <numFmt numFmtId="170" formatCode="0.000"/>
  </numFmts>
  <fonts count="29">
    <font>
      <sz val="11"/>
      <color theme="1"/>
      <name val="Calibri"/>
      <family val="2"/>
      <scheme val="minor"/>
    </font>
    <font>
      <sz val="11"/>
      <color theme="1"/>
      <name val="Calibri"/>
      <family val="2"/>
      <scheme val="minor"/>
    </font>
    <font>
      <sz val="12"/>
      <name val="Arial"/>
      <family val="2"/>
    </font>
    <font>
      <b/>
      <sz val="12"/>
      <name val="Arial"/>
      <family val="2"/>
    </font>
    <font>
      <sz val="12"/>
      <name val="Calibri"/>
      <family val="2"/>
      <scheme val="minor"/>
    </font>
    <font>
      <b/>
      <sz val="12"/>
      <color theme="1"/>
      <name val="Calibri"/>
      <family val="2"/>
      <scheme val="minor"/>
    </font>
    <font>
      <b/>
      <sz val="12"/>
      <name val="Calibri"/>
      <family val="2"/>
      <scheme val="minor"/>
    </font>
    <font>
      <sz val="12"/>
      <color theme="1"/>
      <name val="Calibri"/>
      <family val="2"/>
      <scheme val="minor"/>
    </font>
    <font>
      <u/>
      <sz val="12"/>
      <color theme="1"/>
      <name val="Calibri"/>
      <family val="2"/>
      <scheme val="minor"/>
    </font>
    <font>
      <b/>
      <u/>
      <sz val="12"/>
      <color theme="1"/>
      <name val="Calibri"/>
      <family val="2"/>
      <scheme val="minor"/>
    </font>
    <font>
      <sz val="12"/>
      <name val="Adobe Gothic Std B"/>
      <family val="2"/>
      <charset val="128"/>
    </font>
    <font>
      <sz val="12"/>
      <color theme="1"/>
      <name val="Adobe Gothic Std B"/>
      <family val="2"/>
      <charset val="128"/>
    </font>
    <font>
      <u/>
      <sz val="12"/>
      <color theme="1"/>
      <name val="Adobe Gothic Std B"/>
      <family val="2"/>
      <charset val="128"/>
    </font>
    <font>
      <b/>
      <sz val="12"/>
      <color rgb="FF0000B3"/>
      <name val="Adobe Gothic Std B"/>
      <family val="2"/>
      <charset val="128"/>
    </font>
    <font>
      <b/>
      <sz val="12"/>
      <name val="Adobe Gothic Std B"/>
      <family val="2"/>
      <charset val="128"/>
    </font>
    <font>
      <b/>
      <sz val="12"/>
      <color theme="1"/>
      <name val="Adobe Heiti Std R"/>
      <family val="2"/>
      <charset val="128"/>
    </font>
    <font>
      <b/>
      <sz val="12"/>
      <color theme="1"/>
      <name val="Adobe Gothic Std B"/>
      <family val="2"/>
      <charset val="128"/>
    </font>
    <font>
      <b/>
      <sz val="12"/>
      <color theme="0"/>
      <name val="Calibri"/>
      <family val="2"/>
      <scheme val="minor"/>
    </font>
    <font>
      <sz val="12"/>
      <color theme="0"/>
      <name val="Calibri"/>
      <family val="2"/>
      <scheme val="minor"/>
    </font>
    <font>
      <sz val="12"/>
      <color rgb="FF0000B3"/>
      <name val="Calibri"/>
      <family val="2"/>
      <scheme val="minor"/>
    </font>
    <font>
      <sz val="12"/>
      <color rgb="FF0000B3"/>
      <name val="Adobe Gothic Std B"/>
      <family val="2"/>
      <charset val="128"/>
    </font>
    <font>
      <b/>
      <sz val="12"/>
      <color rgb="FF0000B3"/>
      <name val="Calibri"/>
      <family val="2"/>
      <scheme val="minor"/>
    </font>
    <font>
      <sz val="12"/>
      <color theme="1"/>
      <name val="Adobe Heiti Std R"/>
      <family val="2"/>
      <charset val="128"/>
    </font>
    <font>
      <b/>
      <sz val="10"/>
      <color theme="1"/>
      <name val="Adobe Gothic Std B"/>
      <family val="2"/>
      <charset val="128"/>
    </font>
    <font>
      <b/>
      <sz val="24"/>
      <color rgb="FF0000B3"/>
      <name val="Calibri"/>
      <family val="2"/>
      <scheme val="minor"/>
    </font>
    <font>
      <sz val="10"/>
      <color theme="1" tint="4.9989318521683403E-2"/>
      <name val="Calibri"/>
      <family val="1"/>
      <scheme val="minor"/>
    </font>
    <font>
      <b/>
      <sz val="12"/>
      <color rgb="FF0000CC"/>
      <name val="Calibri"/>
      <family val="2"/>
      <scheme val="minor"/>
    </font>
    <font>
      <b/>
      <sz val="12"/>
      <color rgb="FF0000CC"/>
      <name val="Calibri"/>
      <family val="2"/>
    </font>
    <font>
      <sz val="12"/>
      <color theme="1"/>
      <name val="Calibri"/>
      <family val="2"/>
    </font>
  </fonts>
  <fills count="19">
    <fill>
      <patternFill patternType="none"/>
    </fill>
    <fill>
      <patternFill patternType="gray125"/>
    </fill>
    <fill>
      <patternFill patternType="solid">
        <fgColor theme="0"/>
        <bgColor indexed="64"/>
      </patternFill>
    </fill>
    <fill>
      <patternFill patternType="solid">
        <fgColor rgb="FF007F00"/>
        <bgColor indexed="64"/>
      </patternFill>
    </fill>
    <fill>
      <patternFill patternType="solid">
        <fgColor theme="2" tint="-9.9978637043366805E-2"/>
        <bgColor indexed="64"/>
      </patternFill>
    </fill>
    <fill>
      <patternFill patternType="solid">
        <fgColor rgb="FFFC6C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00B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F00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0" tint="-0.14999847407452621"/>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4">
    <xf numFmtId="0" fontId="0" fillId="0" borderId="0"/>
    <xf numFmtId="164" fontId="1" fillId="0" borderId="0" applyFont="0" applyFill="0" applyBorder="0" applyAlignment="0" applyProtection="0"/>
    <xf numFmtId="0" fontId="25" fillId="0" borderId="0">
      <alignment vertical="center"/>
    </xf>
    <xf numFmtId="164" fontId="1" fillId="0" borderId="0" applyFont="0" applyFill="0" applyBorder="0" applyAlignment="0" applyProtection="0"/>
  </cellStyleXfs>
  <cellXfs count="198">
    <xf numFmtId="0" fontId="0" fillId="0" borderId="0" xfId="0"/>
    <xf numFmtId="0" fontId="2" fillId="2" borderId="1" xfId="0" applyFont="1" applyFill="1" applyBorder="1" applyAlignment="1">
      <alignment horizontal="centerContinuous" vertical="center"/>
    </xf>
    <xf numFmtId="0" fontId="3" fillId="2" borderId="2" xfId="0" applyFont="1" applyFill="1" applyBorder="1" applyAlignment="1">
      <alignment horizontal="center" vertical="center"/>
    </xf>
    <xf numFmtId="0" fontId="2" fillId="2" borderId="2" xfId="0" applyFont="1" applyFill="1" applyBorder="1" applyAlignment="1">
      <alignment horizontal="center" vertical="center"/>
    </xf>
    <xf numFmtId="0" fontId="5" fillId="2" borderId="4" xfId="0" applyFont="1" applyFill="1" applyBorder="1" applyAlignment="1">
      <alignment horizontal="left" vertical="center"/>
    </xf>
    <xf numFmtId="0" fontId="6" fillId="2" borderId="0" xfId="0" applyFont="1" applyFill="1" applyAlignment="1">
      <alignment horizontal="center" vertical="center"/>
    </xf>
    <xf numFmtId="0" fontId="2" fillId="2" borderId="0" xfId="0" applyFont="1" applyFill="1" applyAlignment="1">
      <alignment horizontal="center" vertical="center"/>
    </xf>
    <xf numFmtId="0" fontId="4" fillId="2" borderId="0" xfId="0" applyFont="1" applyFill="1" applyAlignment="1">
      <alignment horizontal="center" vertical="center"/>
    </xf>
    <xf numFmtId="0" fontId="6" fillId="2" borderId="0" xfId="0" applyFont="1" applyFill="1" applyAlignment="1">
      <alignment horizontal="right" vertical="center"/>
    </xf>
    <xf numFmtId="0" fontId="2" fillId="2" borderId="4" xfId="0" applyFont="1" applyFill="1" applyBorder="1" applyAlignment="1">
      <alignment horizontal="centerContinuous" vertical="center"/>
    </xf>
    <xf numFmtId="0" fontId="3" fillId="2" borderId="0" xfId="0" applyFont="1" applyFill="1" applyAlignment="1">
      <alignment horizontal="center" vertical="center"/>
    </xf>
    <xf numFmtId="0" fontId="7" fillId="2" borderId="0" xfId="0" applyFont="1" applyFill="1" applyAlignment="1">
      <alignment vertical="center"/>
    </xf>
    <xf numFmtId="0" fontId="6" fillId="2" borderId="4" xfId="0" applyFont="1" applyFill="1" applyBorder="1" applyAlignment="1">
      <alignment horizontal="left" vertical="center"/>
    </xf>
    <xf numFmtId="0" fontId="2" fillId="2" borderId="0" xfId="0" applyFont="1" applyFill="1" applyAlignment="1">
      <alignment horizontal="center" vertical="center" wrapText="1"/>
    </xf>
    <xf numFmtId="0" fontId="7" fillId="0" borderId="0" xfId="0" applyFont="1" applyAlignment="1">
      <alignment vertical="center"/>
    </xf>
    <xf numFmtId="0" fontId="7" fillId="0" borderId="20" xfId="0" applyFont="1" applyBorder="1" applyAlignment="1">
      <alignment vertical="center"/>
    </xf>
    <xf numFmtId="1" fontId="7" fillId="0" borderId="20" xfId="0" applyNumberFormat="1" applyFont="1" applyBorder="1" applyAlignment="1">
      <alignment horizontal="center" vertical="center"/>
    </xf>
    <xf numFmtId="0" fontId="7" fillId="0" borderId="19" xfId="0" applyFont="1" applyBorder="1" applyAlignment="1">
      <alignment vertical="center"/>
    </xf>
    <xf numFmtId="9" fontId="7" fillId="0" borderId="19" xfId="0" applyNumberFormat="1" applyFont="1" applyBorder="1" applyAlignment="1">
      <alignment horizontal="center" vertical="center"/>
    </xf>
    <xf numFmtId="0" fontId="7" fillId="0" borderId="27" xfId="0" applyFont="1" applyBorder="1" applyAlignment="1">
      <alignment horizontal="center" vertical="center"/>
    </xf>
    <xf numFmtId="169" fontId="7" fillId="0" borderId="18" xfId="0" applyNumberFormat="1" applyFont="1" applyBorder="1" applyAlignment="1">
      <alignment horizontal="center" vertical="center"/>
    </xf>
    <xf numFmtId="0" fontId="7" fillId="0" borderId="22" xfId="0" applyFont="1" applyBorder="1" applyAlignment="1">
      <alignment horizontal="center" vertical="center" wrapText="1"/>
    </xf>
    <xf numFmtId="0" fontId="7" fillId="0" borderId="21" xfId="0" applyFont="1" applyBorder="1" applyAlignment="1">
      <alignment horizontal="center" vertical="center"/>
    </xf>
    <xf numFmtId="0" fontId="7" fillId="0" borderId="28" xfId="0" applyFont="1" applyBorder="1" applyAlignment="1">
      <alignment vertical="center"/>
    </xf>
    <xf numFmtId="1" fontId="7" fillId="0" borderId="28" xfId="0" applyNumberFormat="1" applyFont="1" applyBorder="1" applyAlignment="1">
      <alignment horizontal="center" vertical="center"/>
    </xf>
    <xf numFmtId="1" fontId="7" fillId="0" borderId="19" xfId="0" applyNumberFormat="1" applyFont="1" applyBorder="1" applyAlignment="1">
      <alignment horizontal="center" vertical="center"/>
    </xf>
    <xf numFmtId="9" fontId="7" fillId="0" borderId="32" xfId="0" applyNumberFormat="1" applyFont="1" applyBorder="1" applyAlignment="1">
      <alignment horizontal="center" vertical="center"/>
    </xf>
    <xf numFmtId="1" fontId="7" fillId="0" borderId="32" xfId="0" applyNumberFormat="1" applyFont="1" applyBorder="1" applyAlignment="1">
      <alignment horizontal="center" vertical="center"/>
    </xf>
    <xf numFmtId="165" fontId="6" fillId="2" borderId="0" xfId="0" applyNumberFormat="1" applyFont="1" applyFill="1" applyAlignment="1">
      <alignment horizontal="left" vertical="center"/>
    </xf>
    <xf numFmtId="0" fontId="10" fillId="2" borderId="2" xfId="0" applyFont="1" applyFill="1" applyBorder="1" applyAlignment="1">
      <alignment horizontal="center" vertical="center"/>
    </xf>
    <xf numFmtId="0" fontId="10" fillId="2" borderId="0" xfId="0" applyFont="1" applyFill="1" applyAlignment="1">
      <alignment horizontal="center" vertical="center"/>
    </xf>
    <xf numFmtId="0" fontId="10" fillId="2" borderId="0" xfId="0" applyFont="1" applyFill="1" applyAlignment="1">
      <alignment horizontal="center" vertical="center" wrapText="1"/>
    </xf>
    <xf numFmtId="0" fontId="13" fillId="2" borderId="0" xfId="0" applyFont="1" applyFill="1" applyAlignment="1">
      <alignment horizontal="right" vertical="center"/>
    </xf>
    <xf numFmtId="0" fontId="14" fillId="2" borderId="0" xfId="0" applyFont="1" applyFill="1" applyAlignment="1">
      <alignment horizontal="right" vertical="center"/>
    </xf>
    <xf numFmtId="0" fontId="7" fillId="0" borderId="0" xfId="0" applyFont="1"/>
    <xf numFmtId="0" fontId="7" fillId="0" borderId="0" xfId="0" applyFont="1" applyAlignment="1">
      <alignment horizontal="center" vertical="center"/>
    </xf>
    <xf numFmtId="0" fontId="7" fillId="0" borderId="5" xfId="0" applyFont="1" applyBorder="1" applyAlignment="1">
      <alignment horizontal="center" vertical="center"/>
    </xf>
    <xf numFmtId="169" fontId="7" fillId="0" borderId="14" xfId="0" applyNumberFormat="1" applyFont="1" applyBorder="1" applyAlignment="1">
      <alignment horizontal="center" vertical="center"/>
    </xf>
    <xf numFmtId="0" fontId="7" fillId="0" borderId="36"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9" borderId="7" xfId="0" applyFont="1" applyFill="1" applyBorder="1" applyAlignment="1">
      <alignment horizontal="center" vertical="center"/>
    </xf>
    <xf numFmtId="0" fontId="9" fillId="9" borderId="7" xfId="0" applyFont="1" applyFill="1" applyBorder="1" applyAlignment="1">
      <alignment horizontal="center" vertical="center"/>
    </xf>
    <xf numFmtId="168" fontId="12" fillId="0" borderId="7" xfId="0" applyNumberFormat="1" applyFont="1" applyBorder="1" applyAlignment="1">
      <alignment horizontal="center" vertical="center"/>
    </xf>
    <xf numFmtId="168" fontId="11" fillId="0" borderId="7" xfId="0" applyNumberFormat="1" applyFont="1" applyBorder="1" applyAlignment="1">
      <alignment horizontal="center" vertical="center"/>
    </xf>
    <xf numFmtId="168" fontId="11" fillId="0" borderId="8" xfId="0" applyNumberFormat="1" applyFont="1" applyBorder="1" applyAlignment="1">
      <alignment horizontal="center" vertical="center"/>
    </xf>
    <xf numFmtId="168" fontId="11" fillId="12" borderId="37" xfId="0" applyNumberFormat="1" applyFont="1" applyFill="1" applyBorder="1" applyAlignment="1">
      <alignment horizontal="center" vertical="center"/>
    </xf>
    <xf numFmtId="168" fontId="11" fillId="0" borderId="27" xfId="0" applyNumberFormat="1" applyFont="1" applyBorder="1" applyAlignment="1">
      <alignment horizontal="center" vertical="center"/>
    </xf>
    <xf numFmtId="168" fontId="11" fillId="9" borderId="14" xfId="0" applyNumberFormat="1" applyFont="1" applyFill="1" applyBorder="1" applyAlignment="1">
      <alignment horizontal="center" vertical="center"/>
    </xf>
    <xf numFmtId="168" fontId="16" fillId="0" borderId="37" xfId="0" applyNumberFormat="1" applyFont="1" applyBorder="1" applyAlignment="1">
      <alignment horizontal="center" vertical="center"/>
    </xf>
    <xf numFmtId="1" fontId="15" fillId="0" borderId="14" xfId="0" applyNumberFormat="1" applyFont="1" applyBorder="1" applyAlignment="1">
      <alignment horizontal="center" vertical="center"/>
    </xf>
    <xf numFmtId="0" fontId="5" fillId="0" borderId="0" xfId="0" applyFont="1" applyAlignment="1">
      <alignment horizontal="center" vertical="center"/>
    </xf>
    <xf numFmtId="0" fontId="5" fillId="4" borderId="1" xfId="0" applyFont="1" applyFill="1" applyBorder="1" applyAlignment="1">
      <alignment vertical="center"/>
    </xf>
    <xf numFmtId="169" fontId="5" fillId="4" borderId="2" xfId="0" applyNumberFormat="1" applyFont="1" applyFill="1" applyBorder="1" applyAlignment="1">
      <alignment vertical="center"/>
    </xf>
    <xf numFmtId="169" fontId="5" fillId="4" borderId="2" xfId="0" applyNumberFormat="1" applyFont="1" applyFill="1" applyBorder="1" applyAlignment="1">
      <alignment horizontal="center" vertical="center"/>
    </xf>
    <xf numFmtId="169" fontId="16" fillId="4" borderId="2" xfId="0" applyNumberFormat="1" applyFont="1" applyFill="1" applyBorder="1" applyAlignment="1">
      <alignment horizontal="center" vertical="center"/>
    </xf>
    <xf numFmtId="169" fontId="16" fillId="4" borderId="2" xfId="0" applyNumberFormat="1" applyFont="1" applyFill="1" applyBorder="1" applyAlignment="1">
      <alignment vertical="center"/>
    </xf>
    <xf numFmtId="169" fontId="5" fillId="4" borderId="3" xfId="0" applyNumberFormat="1" applyFont="1" applyFill="1" applyBorder="1" applyAlignment="1">
      <alignment vertical="center"/>
    </xf>
    <xf numFmtId="0" fontId="6" fillId="5" borderId="4" xfId="0" applyFont="1" applyFill="1" applyBorder="1" applyAlignment="1">
      <alignment horizontal="left" vertical="center"/>
    </xf>
    <xf numFmtId="167" fontId="19" fillId="5" borderId="0" xfId="0" applyNumberFormat="1" applyFont="1" applyFill="1" applyAlignment="1">
      <alignment vertical="center"/>
    </xf>
    <xf numFmtId="167" fontId="19" fillId="5" borderId="0" xfId="0" applyNumberFormat="1" applyFont="1" applyFill="1" applyAlignment="1">
      <alignment horizontal="center" vertical="center"/>
    </xf>
    <xf numFmtId="167" fontId="20" fillId="5" borderId="0" xfId="0" applyNumberFormat="1" applyFont="1" applyFill="1" applyAlignment="1">
      <alignment horizontal="center" vertical="center"/>
    </xf>
    <xf numFmtId="167" fontId="20" fillId="5" borderId="0" xfId="0" applyNumberFormat="1" applyFont="1" applyFill="1" applyAlignment="1">
      <alignment vertical="center"/>
    </xf>
    <xf numFmtId="169" fontId="6" fillId="5" borderId="5" xfId="0" applyNumberFormat="1" applyFont="1" applyFill="1" applyBorder="1" applyAlignment="1">
      <alignment vertical="center"/>
    </xf>
    <xf numFmtId="0" fontId="17" fillId="8" borderId="1" xfId="0" applyFont="1" applyFill="1" applyBorder="1" applyAlignment="1">
      <alignment horizontal="left" vertical="center"/>
    </xf>
    <xf numFmtId="0" fontId="4" fillId="0" borderId="2" xfId="0" applyFont="1" applyBorder="1" applyAlignment="1">
      <alignment horizontal="centerContinuous" vertical="center"/>
    </xf>
    <xf numFmtId="0" fontId="4" fillId="0" borderId="2" xfId="0"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centerContinuous" vertical="center"/>
    </xf>
    <xf numFmtId="0" fontId="4" fillId="0" borderId="3" xfId="0" applyFont="1" applyBorder="1" applyAlignment="1">
      <alignment horizontal="centerContinuous" vertical="center"/>
    </xf>
    <xf numFmtId="0" fontId="4" fillId="0" borderId="4" xfId="0" applyFont="1" applyBorder="1" applyAlignment="1">
      <alignment horizontal="left" vertical="top"/>
    </xf>
    <xf numFmtId="0" fontId="4" fillId="0" borderId="0" xfId="0" applyFont="1" applyAlignment="1">
      <alignment horizontal="centerContinuous" vertical="center"/>
    </xf>
    <xf numFmtId="0" fontId="4"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Continuous" vertical="center"/>
    </xf>
    <xf numFmtId="0" fontId="4" fillId="0" borderId="5" xfId="0" applyFont="1" applyBorder="1" applyAlignment="1">
      <alignment horizontal="centerContinuous" vertical="center"/>
    </xf>
    <xf numFmtId="0" fontId="4" fillId="0" borderId="4" xfId="0" applyFont="1" applyBorder="1"/>
    <xf numFmtId="0" fontId="4" fillId="0" borderId="23" xfId="0" applyFont="1" applyBorder="1"/>
    <xf numFmtId="0" fontId="7" fillId="0" borderId="25" xfId="0" applyFont="1" applyBorder="1" applyAlignment="1">
      <alignment vertical="center"/>
    </xf>
    <xf numFmtId="0" fontId="7" fillId="0" borderId="25" xfId="0" applyFont="1" applyBorder="1" applyAlignment="1">
      <alignment horizontal="center" vertical="center"/>
    </xf>
    <xf numFmtId="0" fontId="11" fillId="0" borderId="25" xfId="0" applyFont="1" applyBorder="1" applyAlignment="1">
      <alignment horizontal="center" vertical="center"/>
    </xf>
    <xf numFmtId="0" fontId="11" fillId="0" borderId="25" xfId="0" applyFont="1" applyBorder="1" applyAlignment="1">
      <alignment vertical="center"/>
    </xf>
    <xf numFmtId="0" fontId="7" fillId="0" borderId="26" xfId="0" applyFont="1" applyBorder="1" applyAlignment="1">
      <alignment vertical="center"/>
    </xf>
    <xf numFmtId="0" fontId="11" fillId="0" borderId="0" xfId="0" applyFont="1" applyAlignment="1">
      <alignment horizontal="center" vertical="center"/>
    </xf>
    <xf numFmtId="0" fontId="11" fillId="0" borderId="0" xfId="0" applyFont="1" applyAlignment="1">
      <alignment vertical="center"/>
    </xf>
    <xf numFmtId="170" fontId="2" fillId="2" borderId="2" xfId="0" applyNumberFormat="1" applyFont="1" applyFill="1" applyBorder="1" applyAlignment="1">
      <alignment horizontal="center" vertical="center"/>
    </xf>
    <xf numFmtId="170" fontId="2" fillId="2" borderId="0" xfId="0" applyNumberFormat="1" applyFont="1" applyFill="1" applyAlignment="1">
      <alignment horizontal="center" vertical="center"/>
    </xf>
    <xf numFmtId="170" fontId="2" fillId="2" borderId="0" xfId="0" applyNumberFormat="1" applyFont="1" applyFill="1" applyAlignment="1">
      <alignment horizontal="center" vertical="center" wrapText="1"/>
    </xf>
    <xf numFmtId="170" fontId="7" fillId="0" borderId="15" xfId="0" applyNumberFormat="1" applyFont="1" applyBorder="1" applyAlignment="1">
      <alignment horizontal="center" vertical="center"/>
    </xf>
    <xf numFmtId="170" fontId="12" fillId="0" borderId="7" xfId="0" applyNumberFormat="1" applyFont="1" applyBorder="1" applyAlignment="1">
      <alignment horizontal="center" vertical="center"/>
    </xf>
    <xf numFmtId="170" fontId="7" fillId="0" borderId="0" xfId="0" applyNumberFormat="1" applyFont="1" applyAlignment="1">
      <alignment horizontal="center" vertical="center"/>
    </xf>
    <xf numFmtId="170" fontId="5" fillId="4" borderId="2" xfId="0" applyNumberFormat="1" applyFont="1" applyFill="1" applyBorder="1" applyAlignment="1">
      <alignment horizontal="center" vertical="center"/>
    </xf>
    <xf numFmtId="170" fontId="19" fillId="5" borderId="0" xfId="0" applyNumberFormat="1" applyFont="1" applyFill="1" applyAlignment="1">
      <alignment horizontal="center" vertical="center"/>
    </xf>
    <xf numFmtId="170" fontId="4" fillId="0" borderId="2" xfId="0" applyNumberFormat="1" applyFont="1" applyBorder="1" applyAlignment="1">
      <alignment horizontal="center" vertical="center"/>
    </xf>
    <xf numFmtId="170" fontId="4" fillId="0" borderId="0" xfId="0" applyNumberFormat="1" applyFont="1" applyAlignment="1">
      <alignment horizontal="center" vertical="center"/>
    </xf>
    <xf numFmtId="170" fontId="7" fillId="0" borderId="25" xfId="0" applyNumberFormat="1" applyFont="1" applyBorder="1" applyAlignment="1">
      <alignment horizontal="center" vertical="center"/>
    </xf>
    <xf numFmtId="0" fontId="6" fillId="2" borderId="1" xfId="0" applyFont="1" applyFill="1" applyBorder="1" applyAlignment="1">
      <alignment horizontal="center" vertical="center"/>
    </xf>
    <xf numFmtId="0" fontId="7" fillId="0" borderId="2" xfId="0" applyFont="1" applyBorder="1" applyAlignment="1">
      <alignment vertical="center"/>
    </xf>
    <xf numFmtId="0" fontId="21" fillId="2" borderId="4" xfId="0" applyFont="1" applyFill="1" applyBorder="1" applyAlignment="1">
      <alignment horizontal="left" vertical="center"/>
    </xf>
    <xf numFmtId="0" fontId="4" fillId="2" borderId="0" xfId="0" applyFont="1" applyFill="1" applyAlignment="1">
      <alignment vertical="center"/>
    </xf>
    <xf numFmtId="3" fontId="5" fillId="2" borderId="0" xfId="0" applyNumberFormat="1" applyFont="1" applyFill="1" applyAlignment="1">
      <alignment horizontal="left"/>
    </xf>
    <xf numFmtId="0" fontId="5" fillId="2" borderId="0" xfId="0" applyFont="1" applyFill="1" applyAlignment="1">
      <alignment horizontal="left"/>
    </xf>
    <xf numFmtId="0" fontId="6" fillId="10" borderId="29" xfId="0" applyFont="1" applyFill="1" applyBorder="1" applyAlignment="1">
      <alignment horizontal="center" vertical="center"/>
    </xf>
    <xf numFmtId="0" fontId="6" fillId="2" borderId="9" xfId="0" applyFont="1" applyFill="1" applyBorder="1" applyAlignment="1">
      <alignment horizontal="left" vertical="center"/>
    </xf>
    <xf numFmtId="0" fontId="6" fillId="11" borderId="6" xfId="0" applyFont="1" applyFill="1" applyBorder="1" applyAlignment="1">
      <alignment horizontal="left" vertical="center"/>
    </xf>
    <xf numFmtId="0" fontId="17" fillId="3" borderId="23" xfId="0" applyFont="1" applyFill="1" applyBorder="1" applyAlignment="1">
      <alignment horizontal="center" vertical="center"/>
    </xf>
    <xf numFmtId="0" fontId="17" fillId="3" borderId="25"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xf>
    <xf numFmtId="49" fontId="6" fillId="0" borderId="9" xfId="0" applyNumberFormat="1" applyFont="1" applyBorder="1" applyAlignment="1">
      <alignment horizontal="center" vertical="center"/>
    </xf>
    <xf numFmtId="0" fontId="4" fillId="0" borderId="10" xfId="0" applyFont="1" applyBorder="1" applyAlignment="1">
      <alignment vertical="center"/>
    </xf>
    <xf numFmtId="49" fontId="6" fillId="0" borderId="13" xfId="0" applyNumberFormat="1" applyFont="1" applyBorder="1" applyAlignment="1">
      <alignment horizontal="center" vertical="center"/>
    </xf>
    <xf numFmtId="0" fontId="4" fillId="2" borderId="14" xfId="0" applyFont="1" applyFill="1" applyBorder="1" applyAlignment="1">
      <alignment vertical="center"/>
    </xf>
    <xf numFmtId="166" fontId="5" fillId="4" borderId="16" xfId="1" applyNumberFormat="1" applyFont="1" applyFill="1" applyBorder="1" applyAlignment="1">
      <alignment vertical="center"/>
    </xf>
    <xf numFmtId="44" fontId="5" fillId="4" borderId="16" xfId="1" applyNumberFormat="1" applyFont="1" applyFill="1" applyBorder="1" applyAlignment="1">
      <alignment vertical="center"/>
    </xf>
    <xf numFmtId="166" fontId="6" fillId="6" borderId="30" xfId="1" applyNumberFormat="1" applyFont="1" applyFill="1" applyBorder="1" applyAlignment="1">
      <alignment vertical="center"/>
    </xf>
    <xf numFmtId="166" fontId="6" fillId="5" borderId="33" xfId="1" applyNumberFormat="1" applyFont="1" applyFill="1" applyBorder="1" applyAlignment="1">
      <alignment vertical="center"/>
    </xf>
    <xf numFmtId="44" fontId="6" fillId="6" borderId="31" xfId="1" applyNumberFormat="1" applyFont="1" applyFill="1" applyBorder="1" applyAlignment="1">
      <alignment vertical="center"/>
    </xf>
    <xf numFmtId="0" fontId="5" fillId="0" borderId="25" xfId="0" applyFont="1" applyBorder="1" applyAlignment="1">
      <alignment horizontal="center" vertical="center"/>
    </xf>
    <xf numFmtId="0" fontId="7" fillId="0" borderId="26" xfId="0" applyFont="1" applyBorder="1" applyAlignment="1">
      <alignment horizontal="center" vertical="center"/>
    </xf>
    <xf numFmtId="166" fontId="22" fillId="0" borderId="10" xfId="0" applyNumberFormat="1" applyFont="1" applyBorder="1"/>
    <xf numFmtId="166" fontId="22" fillId="0" borderId="11" xfId="0" applyNumberFormat="1" applyFont="1" applyBorder="1"/>
    <xf numFmtId="44" fontId="22" fillId="0" borderId="12" xfId="0" applyNumberFormat="1" applyFont="1" applyBorder="1"/>
    <xf numFmtId="166" fontId="22" fillId="0" borderId="14" xfId="0" applyNumberFormat="1" applyFont="1" applyBorder="1"/>
    <xf numFmtId="166" fontId="22" fillId="0" borderId="15" xfId="0" applyNumberFormat="1" applyFont="1" applyBorder="1"/>
    <xf numFmtId="0" fontId="6" fillId="2" borderId="0" xfId="0" applyFont="1" applyFill="1" applyAlignment="1">
      <alignment vertical="center" wrapText="1"/>
    </xf>
    <xf numFmtId="0" fontId="7" fillId="0" borderId="29" xfId="0" applyFont="1" applyBorder="1" applyAlignment="1">
      <alignment horizontal="center" vertical="center" wrapText="1"/>
    </xf>
    <xf numFmtId="0" fontId="5" fillId="4" borderId="7" xfId="0" applyFont="1" applyFill="1" applyBorder="1" applyAlignment="1">
      <alignment horizontal="right" vertical="center"/>
    </xf>
    <xf numFmtId="168" fontId="9" fillId="7" borderId="8" xfId="0" applyNumberFormat="1" applyFont="1" applyFill="1" applyBorder="1" applyAlignment="1">
      <alignment vertical="center"/>
    </xf>
    <xf numFmtId="0" fontId="7" fillId="0" borderId="18" xfId="0" applyFont="1" applyBorder="1" applyAlignment="1">
      <alignment horizontal="center" vertical="center"/>
    </xf>
    <xf numFmtId="0" fontId="18" fillId="13" borderId="6" xfId="0" applyFont="1" applyFill="1" applyBorder="1" applyAlignment="1">
      <alignment horizontal="center" vertical="center"/>
    </xf>
    <xf numFmtId="0" fontId="17" fillId="13" borderId="7" xfId="0" applyFont="1" applyFill="1" applyBorder="1" applyAlignment="1">
      <alignment horizontal="center" vertical="center"/>
    </xf>
    <xf numFmtId="1" fontId="15" fillId="14" borderId="14" xfId="0" applyNumberFormat="1" applyFont="1" applyFill="1" applyBorder="1" applyAlignment="1">
      <alignment horizontal="center" vertical="center"/>
    </xf>
    <xf numFmtId="168" fontId="11" fillId="15" borderId="38" xfId="0" applyNumberFormat="1" applyFont="1" applyFill="1" applyBorder="1" applyAlignment="1">
      <alignment horizontal="center" vertical="center"/>
    </xf>
    <xf numFmtId="0" fontId="23" fillId="16" borderId="6" xfId="0" applyFont="1" applyFill="1" applyBorder="1" applyAlignment="1">
      <alignment horizontal="center" vertical="center"/>
    </xf>
    <xf numFmtId="0" fontId="23" fillId="16" borderId="7" xfId="0" applyFont="1" applyFill="1" applyBorder="1" applyAlignment="1">
      <alignment horizontal="center" vertical="center"/>
    </xf>
    <xf numFmtId="0" fontId="23" fillId="16" borderId="7" xfId="0" applyFont="1" applyFill="1" applyBorder="1" applyAlignment="1">
      <alignment horizontal="center" vertical="center" wrapText="1"/>
    </xf>
    <xf numFmtId="170" fontId="23" fillId="16" borderId="7" xfId="0" applyNumberFormat="1" applyFont="1" applyFill="1" applyBorder="1" applyAlignment="1">
      <alignment horizontal="center" vertical="center" wrapText="1"/>
    </xf>
    <xf numFmtId="0" fontId="23" fillId="16" borderId="8" xfId="0" applyFont="1" applyFill="1" applyBorder="1" applyAlignment="1">
      <alignment horizontal="center" vertical="center"/>
    </xf>
    <xf numFmtId="165" fontId="6" fillId="10" borderId="39" xfId="0" applyNumberFormat="1" applyFont="1" applyFill="1" applyBorder="1" applyAlignment="1">
      <alignment horizontal="center" vertical="center"/>
    </xf>
    <xf numFmtId="166" fontId="7" fillId="0" borderId="34" xfId="0" applyNumberFormat="1" applyFont="1" applyBorder="1"/>
    <xf numFmtId="166" fontId="7" fillId="11" borderId="35" xfId="0" applyNumberFormat="1" applyFont="1" applyFill="1" applyBorder="1"/>
    <xf numFmtId="0" fontId="5" fillId="4" borderId="4" xfId="0" applyFont="1" applyFill="1" applyBorder="1" applyAlignment="1">
      <alignment vertical="center"/>
    </xf>
    <xf numFmtId="169" fontId="5" fillId="4" borderId="5" xfId="0" applyNumberFormat="1" applyFont="1" applyFill="1" applyBorder="1" applyAlignment="1">
      <alignment vertical="center"/>
    </xf>
    <xf numFmtId="9" fontId="5" fillId="4" borderId="0" xfId="0" applyNumberFormat="1" applyFont="1" applyFill="1" applyAlignment="1">
      <alignment vertical="center" wrapText="1"/>
    </xf>
    <xf numFmtId="9" fontId="5" fillId="4" borderId="0" xfId="0" applyNumberFormat="1" applyFont="1" applyFill="1" applyAlignment="1">
      <alignment horizontal="center" vertical="center"/>
    </xf>
    <xf numFmtId="167" fontId="7" fillId="4" borderId="0" xfId="0" applyNumberFormat="1" applyFont="1" applyFill="1" applyAlignment="1">
      <alignment horizontal="center" vertical="center"/>
    </xf>
    <xf numFmtId="167" fontId="11" fillId="4" borderId="0" xfId="0" applyNumberFormat="1" applyFont="1" applyFill="1" applyAlignment="1">
      <alignment horizontal="center" vertical="center"/>
    </xf>
    <xf numFmtId="170" fontId="7" fillId="4" borderId="0" xfId="0" applyNumberFormat="1" applyFont="1" applyFill="1" applyAlignment="1">
      <alignment horizontal="center" vertical="center"/>
    </xf>
    <xf numFmtId="167" fontId="7" fillId="4" borderId="0" xfId="0" applyNumberFormat="1" applyFont="1" applyFill="1" applyAlignment="1">
      <alignment vertical="center"/>
    </xf>
    <xf numFmtId="167" fontId="11" fillId="4" borderId="0" xfId="0" applyNumberFormat="1" applyFont="1" applyFill="1" applyAlignment="1">
      <alignment vertical="center"/>
    </xf>
    <xf numFmtId="9" fontId="7" fillId="4" borderId="0" xfId="0" applyNumberFormat="1" applyFont="1" applyFill="1" applyAlignment="1">
      <alignment horizontal="center" vertical="center"/>
    </xf>
    <xf numFmtId="9" fontId="11" fillId="4" borderId="0" xfId="0" applyNumberFormat="1" applyFont="1" applyFill="1" applyAlignment="1">
      <alignment horizontal="center" vertical="center"/>
    </xf>
    <xf numFmtId="9" fontId="7" fillId="4" borderId="0" xfId="0" applyNumberFormat="1" applyFont="1" applyFill="1" applyAlignment="1">
      <alignment vertical="center"/>
    </xf>
    <xf numFmtId="9" fontId="11" fillId="4" borderId="0" xfId="0" applyNumberFormat="1" applyFont="1" applyFill="1" applyAlignment="1">
      <alignment vertical="center"/>
    </xf>
    <xf numFmtId="169" fontId="5" fillId="4" borderId="0" xfId="0" applyNumberFormat="1" applyFont="1" applyFill="1" applyAlignment="1">
      <alignment vertical="center"/>
    </xf>
    <xf numFmtId="169" fontId="6" fillId="5" borderId="0" xfId="0" applyNumberFormat="1" applyFont="1" applyFill="1" applyAlignment="1">
      <alignment vertical="center"/>
    </xf>
    <xf numFmtId="0" fontId="4" fillId="2" borderId="40" xfId="0" applyFont="1" applyFill="1" applyBorder="1" applyAlignment="1">
      <alignment horizontal="centerContinuous" vertical="center"/>
    </xf>
    <xf numFmtId="0" fontId="4" fillId="2" borderId="41" xfId="0" applyFont="1" applyFill="1" applyBorder="1" applyAlignment="1">
      <alignment horizontal="centerContinuous" vertical="center"/>
    </xf>
    <xf numFmtId="165" fontId="6" fillId="2" borderId="42" xfId="0" applyNumberFormat="1" applyFont="1" applyFill="1" applyBorder="1" applyAlignment="1">
      <alignment horizontal="left" vertical="center"/>
    </xf>
    <xf numFmtId="0" fontId="7" fillId="0" borderId="20" xfId="0" applyFont="1" applyBorder="1"/>
    <xf numFmtId="0" fontId="17" fillId="13" borderId="2" xfId="0" applyFont="1" applyFill="1" applyBorder="1" applyAlignment="1">
      <alignment horizontal="center" vertical="center"/>
    </xf>
    <xf numFmtId="0" fontId="7" fillId="0" borderId="20" xfId="0" applyFont="1" applyBorder="1" applyAlignment="1">
      <alignment horizontal="center" vertical="center"/>
    </xf>
    <xf numFmtId="0" fontId="7" fillId="0" borderId="20" xfId="0" applyFont="1" applyBorder="1" applyAlignment="1">
      <alignment horizontal="left" vertical="center"/>
    </xf>
    <xf numFmtId="0" fontId="26" fillId="18" borderId="20" xfId="0" applyFont="1" applyFill="1" applyBorder="1" applyAlignment="1">
      <alignment horizontal="center" vertical="center"/>
    </xf>
    <xf numFmtId="9" fontId="7" fillId="0" borderId="19" xfId="0" applyNumberFormat="1" applyFont="1" applyBorder="1" applyAlignment="1">
      <alignment horizontal="center" vertical="center"/>
    </xf>
    <xf numFmtId="1" fontId="7" fillId="0" borderId="19" xfId="0" applyNumberFormat="1" applyFont="1" applyBorder="1" applyAlignment="1">
      <alignment horizontal="center" vertical="center"/>
    </xf>
    <xf numFmtId="9" fontId="7" fillId="0" borderId="20" xfId="0" applyNumberFormat="1" applyFont="1" applyBorder="1" applyAlignment="1">
      <alignment horizontal="center" vertical="center"/>
    </xf>
    <xf numFmtId="0" fontId="27" fillId="18" borderId="20" xfId="0" applyFont="1" applyFill="1" applyBorder="1" applyAlignment="1">
      <alignment horizontal="center" vertical="center"/>
    </xf>
    <xf numFmtId="0" fontId="28" fillId="0" borderId="20"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8" fillId="13" borderId="2"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168" fontId="7" fillId="0" borderId="24" xfId="0" applyNumberFormat="1" applyFont="1" applyBorder="1" applyAlignment="1">
      <alignment horizontal="center" vertical="center"/>
    </xf>
    <xf numFmtId="0" fontId="7" fillId="0" borderId="23" xfId="0" applyFont="1" applyBorder="1" applyAlignment="1">
      <alignment horizontal="center" vertical="center"/>
    </xf>
    <xf numFmtId="0" fontId="7" fillId="0" borderId="25" xfId="0" applyFont="1" applyBorder="1" applyAlignment="1">
      <alignment horizontal="center" vertical="center"/>
    </xf>
    <xf numFmtId="168" fontId="7" fillId="0" borderId="5" xfId="0" applyNumberFormat="1" applyFont="1" applyBorder="1" applyAlignment="1">
      <alignment horizontal="center" vertical="center"/>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5" fillId="4" borderId="16" xfId="0" applyFont="1" applyFill="1" applyBorder="1" applyAlignment="1">
      <alignment horizontal="center" vertical="center"/>
    </xf>
    <xf numFmtId="49" fontId="6" fillId="0" borderId="17" xfId="0" applyNumberFormat="1" applyFont="1" applyBorder="1" applyAlignment="1">
      <alignment horizontal="center" vertical="center"/>
    </xf>
    <xf numFmtId="167" fontId="6" fillId="5" borderId="29" xfId="0" applyNumberFormat="1" applyFont="1" applyFill="1" applyBorder="1" applyAlignment="1">
      <alignment horizontal="center" vertical="center"/>
    </xf>
    <xf numFmtId="167" fontId="6" fillId="5" borderId="30" xfId="0" applyNumberFormat="1" applyFont="1" applyFill="1" applyBorder="1" applyAlignment="1">
      <alignment horizontal="center" vertical="center"/>
    </xf>
    <xf numFmtId="0" fontId="24" fillId="17" borderId="1" xfId="0" applyFont="1" applyFill="1" applyBorder="1" applyAlignment="1">
      <alignment horizontal="center" vertical="center" wrapText="1"/>
    </xf>
    <xf numFmtId="0" fontId="24" fillId="17" borderId="2" xfId="0" applyFont="1" applyFill="1" applyBorder="1" applyAlignment="1">
      <alignment horizontal="center" vertical="center" wrapText="1"/>
    </xf>
    <xf numFmtId="0" fontId="24" fillId="17" borderId="3" xfId="0" applyFont="1" applyFill="1" applyBorder="1" applyAlignment="1">
      <alignment horizontal="center" vertical="center" wrapText="1"/>
    </xf>
    <xf numFmtId="0" fontId="24" fillId="17" borderId="4" xfId="0" applyFont="1" applyFill="1" applyBorder="1" applyAlignment="1">
      <alignment horizontal="center" vertical="center" wrapText="1"/>
    </xf>
    <xf numFmtId="0" fontId="24" fillId="17" borderId="0" xfId="0" applyFont="1" applyFill="1" applyAlignment="1">
      <alignment horizontal="center" vertical="center" wrapText="1"/>
    </xf>
    <xf numFmtId="0" fontId="24" fillId="17" borderId="5" xfId="0" applyFont="1" applyFill="1" applyBorder="1" applyAlignment="1">
      <alignment horizontal="center" vertical="center" wrapText="1"/>
    </xf>
    <xf numFmtId="0" fontId="24" fillId="17" borderId="23" xfId="0" applyFont="1" applyFill="1" applyBorder="1" applyAlignment="1">
      <alignment horizontal="center" vertical="center" wrapText="1"/>
    </xf>
    <xf numFmtId="0" fontId="24" fillId="17" borderId="25" xfId="0" applyFont="1" applyFill="1" applyBorder="1" applyAlignment="1">
      <alignment horizontal="center" vertical="center" wrapText="1"/>
    </xf>
    <xf numFmtId="0" fontId="24" fillId="17" borderId="26" xfId="0" applyFont="1" applyFill="1" applyBorder="1" applyAlignment="1">
      <alignment horizontal="center" vertical="center" wrapText="1"/>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cellXfs>
  <cellStyles count="4">
    <cellStyle name="Currency" xfId="1" builtinId="4"/>
    <cellStyle name="Currency 2" xfId="3" xr:uid="{DFBA32D5-C1DB-4CC6-82C7-3DB8968110C7}"/>
    <cellStyle name="Normal" xfId="0" builtinId="0"/>
    <cellStyle name="Normal 3" xfId="2" xr:uid="{23C7BF3D-C9B6-4088-AA16-39F2594D2F85}"/>
  </cellStyles>
  <dxfs count="0"/>
  <tableStyles count="0" defaultTableStyle="TableStyleMedium2" defaultPivotStyle="PivotStyleLight16"/>
  <colors>
    <mruColors>
      <color rgb="FF3333FF"/>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635000</xdr:colOff>
      <xdr:row>0</xdr:row>
      <xdr:rowOff>73269</xdr:rowOff>
    </xdr:from>
    <xdr:to>
      <xdr:col>6</xdr:col>
      <xdr:colOff>109903</xdr:colOff>
      <xdr:row>5</xdr:row>
      <xdr:rowOff>268654</xdr:rowOff>
    </xdr:to>
    <xdr:pic>
      <xdr:nvPicPr>
        <xdr:cNvPr id="3" name="Picture 2">
          <a:extLst>
            <a:ext uri="{FF2B5EF4-FFF2-40B4-BE49-F238E27FC236}">
              <a16:creationId xmlns:a16="http://schemas.microsoft.com/office/drawing/2014/main" id="{E1F561D5-8051-BCE0-FE32-9A579E3495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74808" y="73269"/>
          <a:ext cx="2124807" cy="11723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984250</xdr:colOff>
      <xdr:row>0</xdr:row>
      <xdr:rowOff>63500</xdr:rowOff>
    </xdr:from>
    <xdr:to>
      <xdr:col>1</xdr:col>
      <xdr:colOff>3314700</xdr:colOff>
      <xdr:row>6</xdr:row>
      <xdr:rowOff>171450</xdr:rowOff>
    </xdr:to>
    <xdr:pic>
      <xdr:nvPicPr>
        <xdr:cNvPr id="3" name="Picture 2">
          <a:extLst>
            <a:ext uri="{FF2B5EF4-FFF2-40B4-BE49-F238E27FC236}">
              <a16:creationId xmlns:a16="http://schemas.microsoft.com/office/drawing/2014/main" id="{F7F1C897-B9C0-54D4-F0D5-3DB7DC842A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7200" y="63500"/>
          <a:ext cx="2330450" cy="1289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94"/>
  <sheetViews>
    <sheetView zoomScale="52" zoomScaleNormal="52" zoomScaleSheetLayoutView="80" workbookViewId="0">
      <selection activeCell="S8" sqref="S8"/>
    </sheetView>
  </sheetViews>
  <sheetFormatPr defaultColWidth="9.1796875" defaultRowHeight="15.5"/>
  <cols>
    <col min="1" max="1" width="6.7265625" style="14" customWidth="1"/>
    <col min="2" max="2" width="93.1796875" style="14" customWidth="1"/>
    <col min="3" max="3" width="12.453125" style="35" bestFit="1" customWidth="1"/>
    <col min="4" max="4" width="9.54296875" style="35" bestFit="1" customWidth="1"/>
    <col min="5" max="5" width="12" style="35" bestFit="1" customWidth="1"/>
    <col min="6" max="6" width="16.1796875" style="35" customWidth="1"/>
    <col min="7" max="7" width="11.81640625" style="35" bestFit="1" customWidth="1"/>
    <col min="8" max="8" width="10.81640625" style="83" bestFit="1" customWidth="1"/>
    <col min="9" max="9" width="8" style="83" bestFit="1" customWidth="1"/>
    <col min="10" max="10" width="14.1796875" style="83" bestFit="1" customWidth="1"/>
    <col min="11" max="11" width="12.54296875" style="83" bestFit="1" customWidth="1"/>
    <col min="12" max="12" width="8.81640625" style="90" bestFit="1" customWidth="1"/>
    <col min="13" max="13" width="13.453125" style="83" customWidth="1"/>
    <col min="14" max="14" width="11.81640625" style="14" bestFit="1" customWidth="1"/>
    <col min="15" max="15" width="12.1796875" style="84" customWidth="1"/>
    <col min="16" max="16" width="12.26953125" style="84" customWidth="1"/>
    <col min="17" max="17" width="14.453125" style="14" bestFit="1" customWidth="1"/>
    <col min="18" max="16384" width="9.1796875" style="14"/>
  </cols>
  <sheetData>
    <row r="1" spans="1:17">
      <c r="A1" s="1"/>
      <c r="B1" s="2"/>
      <c r="C1" s="11"/>
      <c r="D1" s="3"/>
      <c r="E1" s="30"/>
      <c r="F1" s="30"/>
      <c r="G1" s="30"/>
      <c r="H1" s="30"/>
      <c r="I1" s="30"/>
      <c r="J1" s="30"/>
      <c r="K1" s="30"/>
      <c r="L1" s="85"/>
      <c r="M1" s="29"/>
      <c r="N1" s="3"/>
      <c r="O1" s="29"/>
      <c r="P1" s="29"/>
      <c r="Q1" s="157"/>
    </row>
    <row r="2" spans="1:17">
      <c r="A2" s="4" t="s">
        <v>130</v>
      </c>
      <c r="B2" s="10"/>
      <c r="C2" s="11"/>
      <c r="D2" s="6"/>
      <c r="E2" s="30"/>
      <c r="F2" s="30"/>
      <c r="G2" s="30"/>
      <c r="H2" s="30"/>
      <c r="I2" s="30"/>
      <c r="J2" s="30"/>
      <c r="K2" s="30"/>
      <c r="L2" s="86"/>
      <c r="M2" s="30"/>
      <c r="N2" s="7"/>
      <c r="O2" s="32" t="s">
        <v>16</v>
      </c>
      <c r="P2" s="32"/>
      <c r="Q2" s="158"/>
    </row>
    <row r="3" spans="1:17">
      <c r="A3" s="4" t="s">
        <v>132</v>
      </c>
      <c r="B3" s="5"/>
      <c r="C3" s="11"/>
      <c r="D3" s="6"/>
      <c r="E3" s="30"/>
      <c r="F3" s="30"/>
      <c r="G3" s="30"/>
      <c r="H3" s="30"/>
      <c r="I3" s="30"/>
      <c r="J3" s="30"/>
      <c r="K3" s="30"/>
      <c r="L3" s="86"/>
      <c r="M3" s="30"/>
      <c r="N3" s="7"/>
      <c r="O3" s="33" t="s">
        <v>17</v>
      </c>
      <c r="P3" s="33"/>
      <c r="Q3" s="158"/>
    </row>
    <row r="4" spans="1:17">
      <c r="A4" s="9"/>
      <c r="B4" s="10"/>
      <c r="C4" s="11"/>
      <c r="D4" s="11"/>
      <c r="E4" s="30"/>
      <c r="F4" s="30"/>
      <c r="G4" s="30"/>
      <c r="H4" s="30"/>
      <c r="I4" s="30"/>
      <c r="J4" s="30"/>
      <c r="K4" s="30"/>
      <c r="L4" s="86"/>
      <c r="M4" s="30"/>
      <c r="N4" s="7"/>
      <c r="O4" s="33" t="s">
        <v>18</v>
      </c>
      <c r="P4" s="33"/>
      <c r="Q4" s="158"/>
    </row>
    <row r="5" spans="1:17">
      <c r="A5" s="12" t="s">
        <v>129</v>
      </c>
      <c r="B5" s="8"/>
      <c r="C5" s="11"/>
      <c r="D5" s="6"/>
      <c r="E5" s="30"/>
      <c r="F5" s="30"/>
      <c r="G5" s="30"/>
      <c r="H5" s="30"/>
      <c r="I5" s="30"/>
      <c r="J5" s="30"/>
      <c r="K5" s="30"/>
      <c r="L5" s="86"/>
      <c r="M5" s="30"/>
      <c r="N5" s="7"/>
      <c r="O5" s="33" t="s">
        <v>19</v>
      </c>
      <c r="P5" s="33"/>
      <c r="Q5" s="158"/>
    </row>
    <row r="6" spans="1:17" ht="28.4" customHeight="1" thickBot="1">
      <c r="A6" s="177"/>
      <c r="B6" s="178"/>
      <c r="C6" s="11"/>
      <c r="D6" s="13"/>
      <c r="E6" s="30"/>
      <c r="F6" s="30"/>
      <c r="G6" s="30"/>
      <c r="H6" s="30"/>
      <c r="I6" s="30"/>
      <c r="J6" s="30"/>
      <c r="K6" s="30"/>
      <c r="L6" s="87"/>
      <c r="M6" s="31"/>
      <c r="N6" s="7"/>
      <c r="O6" s="33" t="s">
        <v>3</v>
      </c>
      <c r="P6" s="28">
        <f ca="1">TODAY()</f>
        <v>46095</v>
      </c>
      <c r="Q6" s="159"/>
    </row>
    <row r="7" spans="1:17" ht="34.4" customHeight="1" thickBot="1">
      <c r="A7" s="134" t="s">
        <v>20</v>
      </c>
      <c r="B7" s="135" t="s">
        <v>5</v>
      </c>
      <c r="C7" s="135" t="s">
        <v>21</v>
      </c>
      <c r="D7" s="135" t="s">
        <v>22</v>
      </c>
      <c r="E7" s="136" t="s">
        <v>23</v>
      </c>
      <c r="F7" s="135" t="s">
        <v>24</v>
      </c>
      <c r="G7" s="135" t="s">
        <v>36</v>
      </c>
      <c r="H7" s="136" t="s">
        <v>6</v>
      </c>
      <c r="I7" s="136" t="s">
        <v>58</v>
      </c>
      <c r="J7" s="136" t="s">
        <v>57</v>
      </c>
      <c r="K7" s="136" t="s">
        <v>53</v>
      </c>
      <c r="L7" s="137" t="s">
        <v>54</v>
      </c>
      <c r="M7" s="136" t="s">
        <v>55</v>
      </c>
      <c r="N7" s="136" t="s">
        <v>7</v>
      </c>
      <c r="O7" s="135" t="s">
        <v>25</v>
      </c>
      <c r="P7" s="135" t="s">
        <v>8</v>
      </c>
      <c r="Q7" s="138" t="s">
        <v>26</v>
      </c>
    </row>
    <row r="8" spans="1:17" ht="16" thickBot="1">
      <c r="A8" s="130"/>
      <c r="B8" s="131" t="s">
        <v>27</v>
      </c>
      <c r="C8" s="174"/>
      <c r="D8" s="174"/>
      <c r="E8" s="174"/>
      <c r="F8" s="174"/>
      <c r="G8" s="174"/>
      <c r="H8" s="174"/>
      <c r="I8" s="174"/>
      <c r="J8" s="174"/>
      <c r="K8" s="174"/>
      <c r="L8" s="174"/>
      <c r="M8" s="174"/>
      <c r="N8" s="174"/>
      <c r="O8" s="174"/>
      <c r="P8" s="174"/>
      <c r="Q8" s="175"/>
    </row>
    <row r="9" spans="1:17">
      <c r="A9" s="129">
        <v>1</v>
      </c>
      <c r="B9" s="17" t="s">
        <v>38</v>
      </c>
      <c r="C9" s="16">
        <v>1</v>
      </c>
      <c r="D9" s="18">
        <v>0</v>
      </c>
      <c r="E9" s="25">
        <f>(1+D9)*C9</f>
        <v>1</v>
      </c>
      <c r="F9" s="19" t="s">
        <v>28</v>
      </c>
      <c r="G9" s="20">
        <v>0</v>
      </c>
      <c r="H9" s="47">
        <f t="shared" ref="H9:H18" si="0">G9*E9</f>
        <v>0</v>
      </c>
      <c r="I9" s="132">
        <v>1</v>
      </c>
      <c r="J9" s="133" t="s">
        <v>59</v>
      </c>
      <c r="K9" s="48">
        <v>35</v>
      </c>
      <c r="L9" s="88">
        <v>0</v>
      </c>
      <c r="M9" s="50">
        <f t="shared" ref="M9:M18" si="1">L9*E9</f>
        <v>0</v>
      </c>
      <c r="N9" s="49">
        <f t="shared" ref="N9:N18" si="2">M9*K9</f>
        <v>0</v>
      </c>
      <c r="O9" s="37">
        <f t="shared" ref="O9:O18" si="3">(H9+N9)/E9</f>
        <v>0</v>
      </c>
      <c r="P9" s="46">
        <f t="shared" ref="P9:P18" si="4">O9*E9</f>
        <v>0</v>
      </c>
      <c r="Q9" s="179"/>
    </row>
    <row r="10" spans="1:17">
      <c r="A10" s="21">
        <f>IF(C10=0,"",1+MAX(A$9:A9))</f>
        <v>2</v>
      </c>
      <c r="B10" s="17" t="s">
        <v>39</v>
      </c>
      <c r="C10" s="16">
        <v>1</v>
      </c>
      <c r="D10" s="18">
        <v>0</v>
      </c>
      <c r="E10" s="25">
        <f>(1+D10)*C10</f>
        <v>1</v>
      </c>
      <c r="F10" s="19" t="s">
        <v>28</v>
      </c>
      <c r="G10" s="20">
        <v>0</v>
      </c>
      <c r="H10" s="47">
        <f t="shared" si="0"/>
        <v>0</v>
      </c>
      <c r="I10" s="132">
        <v>1</v>
      </c>
      <c r="J10" s="133" t="s">
        <v>59</v>
      </c>
      <c r="K10" s="48">
        <v>35</v>
      </c>
      <c r="L10" s="88">
        <v>0</v>
      </c>
      <c r="M10" s="50">
        <f t="shared" si="1"/>
        <v>0</v>
      </c>
      <c r="N10" s="49">
        <f t="shared" si="2"/>
        <v>0</v>
      </c>
      <c r="O10" s="37">
        <f t="shared" si="3"/>
        <v>0</v>
      </c>
      <c r="P10" s="46">
        <f t="shared" si="4"/>
        <v>0</v>
      </c>
      <c r="Q10" s="179"/>
    </row>
    <row r="11" spans="1:17">
      <c r="A11" s="21">
        <f>IF(C11=0,"",1+MAX(A$9:A10))</f>
        <v>3</v>
      </c>
      <c r="B11" s="15" t="s">
        <v>29</v>
      </c>
      <c r="C11" s="16">
        <v>1</v>
      </c>
      <c r="D11" s="18">
        <v>0</v>
      </c>
      <c r="E11" s="25">
        <f t="shared" ref="E11:E18" si="5">(1+D11)*C11</f>
        <v>1</v>
      </c>
      <c r="F11" s="22" t="s">
        <v>28</v>
      </c>
      <c r="G11" s="20">
        <v>0</v>
      </c>
      <c r="H11" s="47">
        <f t="shared" si="0"/>
        <v>0</v>
      </c>
      <c r="I11" s="132">
        <v>1</v>
      </c>
      <c r="J11" s="133" t="s">
        <v>59</v>
      </c>
      <c r="K11" s="48">
        <v>35</v>
      </c>
      <c r="L11" s="88">
        <v>0</v>
      </c>
      <c r="M11" s="50">
        <f t="shared" si="1"/>
        <v>0</v>
      </c>
      <c r="N11" s="49">
        <f t="shared" si="2"/>
        <v>0</v>
      </c>
      <c r="O11" s="37">
        <f t="shared" si="3"/>
        <v>0</v>
      </c>
      <c r="P11" s="46">
        <f t="shared" si="4"/>
        <v>0</v>
      </c>
      <c r="Q11" s="179"/>
    </row>
    <row r="12" spans="1:17">
      <c r="A12" s="21">
        <f>IF(C12=0,"",1+MAX(A$9:A11))</f>
        <v>4</v>
      </c>
      <c r="B12" s="15" t="s">
        <v>40</v>
      </c>
      <c r="C12" s="16">
        <v>1</v>
      </c>
      <c r="D12" s="18">
        <v>0</v>
      </c>
      <c r="E12" s="25">
        <f t="shared" si="5"/>
        <v>1</v>
      </c>
      <c r="F12" s="22" t="s">
        <v>28</v>
      </c>
      <c r="G12" s="20">
        <v>0</v>
      </c>
      <c r="H12" s="47">
        <f t="shared" si="0"/>
        <v>0</v>
      </c>
      <c r="I12" s="132">
        <v>1</v>
      </c>
      <c r="J12" s="133" t="s">
        <v>59</v>
      </c>
      <c r="K12" s="48">
        <v>35</v>
      </c>
      <c r="L12" s="88">
        <v>0</v>
      </c>
      <c r="M12" s="50">
        <f t="shared" si="1"/>
        <v>0</v>
      </c>
      <c r="N12" s="49">
        <f t="shared" si="2"/>
        <v>0</v>
      </c>
      <c r="O12" s="37">
        <f t="shared" si="3"/>
        <v>0</v>
      </c>
      <c r="P12" s="46">
        <f t="shared" si="4"/>
        <v>0</v>
      </c>
      <c r="Q12" s="179"/>
    </row>
    <row r="13" spans="1:17">
      <c r="A13" s="21">
        <f>IF(C13=0,"",1+MAX(A$9:A12))</f>
        <v>5</v>
      </c>
      <c r="B13" s="15" t="s">
        <v>41</v>
      </c>
      <c r="C13" s="16">
        <v>1</v>
      </c>
      <c r="D13" s="18">
        <v>0</v>
      </c>
      <c r="E13" s="25">
        <f t="shared" si="5"/>
        <v>1</v>
      </c>
      <c r="F13" s="22" t="s">
        <v>28</v>
      </c>
      <c r="G13" s="20">
        <v>0</v>
      </c>
      <c r="H13" s="47">
        <f t="shared" si="0"/>
        <v>0</v>
      </c>
      <c r="I13" s="132">
        <v>1</v>
      </c>
      <c r="J13" s="133" t="s">
        <v>59</v>
      </c>
      <c r="K13" s="48">
        <v>35</v>
      </c>
      <c r="L13" s="88">
        <v>0</v>
      </c>
      <c r="M13" s="50">
        <f t="shared" si="1"/>
        <v>0</v>
      </c>
      <c r="N13" s="49">
        <f t="shared" si="2"/>
        <v>0</v>
      </c>
      <c r="O13" s="37">
        <f t="shared" si="3"/>
        <v>0</v>
      </c>
      <c r="P13" s="46">
        <f t="shared" si="4"/>
        <v>0</v>
      </c>
      <c r="Q13" s="179"/>
    </row>
    <row r="14" spans="1:17">
      <c r="A14" s="21">
        <f>IF(C14=0,"",1+MAX(A$9:A13))</f>
        <v>6</v>
      </c>
      <c r="B14" s="15" t="s">
        <v>42</v>
      </c>
      <c r="C14" s="16">
        <v>1</v>
      </c>
      <c r="D14" s="18">
        <v>0</v>
      </c>
      <c r="E14" s="25">
        <f t="shared" si="5"/>
        <v>1</v>
      </c>
      <c r="F14" s="22" t="s">
        <v>28</v>
      </c>
      <c r="G14" s="20">
        <v>0</v>
      </c>
      <c r="H14" s="47">
        <f t="shared" si="0"/>
        <v>0</v>
      </c>
      <c r="I14" s="132">
        <v>1</v>
      </c>
      <c r="J14" s="133" t="s">
        <v>59</v>
      </c>
      <c r="K14" s="48">
        <v>35</v>
      </c>
      <c r="L14" s="88">
        <v>0</v>
      </c>
      <c r="M14" s="50">
        <f t="shared" si="1"/>
        <v>0</v>
      </c>
      <c r="N14" s="49">
        <f t="shared" si="2"/>
        <v>0</v>
      </c>
      <c r="O14" s="37">
        <f t="shared" si="3"/>
        <v>0</v>
      </c>
      <c r="P14" s="46">
        <f t="shared" si="4"/>
        <v>0</v>
      </c>
      <c r="Q14" s="179"/>
    </row>
    <row r="15" spans="1:17">
      <c r="A15" s="21">
        <f>IF(C15=0,"",1+MAX(A$9:A14))</f>
        <v>7</v>
      </c>
      <c r="B15" s="15" t="s">
        <v>43</v>
      </c>
      <c r="C15" s="16">
        <v>1</v>
      </c>
      <c r="D15" s="18">
        <v>0</v>
      </c>
      <c r="E15" s="25">
        <f t="shared" si="5"/>
        <v>1</v>
      </c>
      <c r="F15" s="22" t="s">
        <v>28</v>
      </c>
      <c r="G15" s="20">
        <v>0</v>
      </c>
      <c r="H15" s="47">
        <f t="shared" si="0"/>
        <v>0</v>
      </c>
      <c r="I15" s="132">
        <v>1</v>
      </c>
      <c r="J15" s="133" t="s">
        <v>59</v>
      </c>
      <c r="K15" s="48">
        <v>35</v>
      </c>
      <c r="L15" s="88">
        <v>0</v>
      </c>
      <c r="M15" s="50">
        <f t="shared" si="1"/>
        <v>0</v>
      </c>
      <c r="N15" s="49">
        <f t="shared" si="2"/>
        <v>0</v>
      </c>
      <c r="O15" s="37">
        <f t="shared" si="3"/>
        <v>0</v>
      </c>
      <c r="P15" s="46">
        <f t="shared" si="4"/>
        <v>0</v>
      </c>
      <c r="Q15" s="179"/>
    </row>
    <row r="16" spans="1:17">
      <c r="A16" s="21">
        <f>IF(C16=0,"",1+MAX(A$9:A15))</f>
        <v>8</v>
      </c>
      <c r="B16" s="15" t="s">
        <v>44</v>
      </c>
      <c r="C16" s="16">
        <v>1</v>
      </c>
      <c r="D16" s="18">
        <v>0</v>
      </c>
      <c r="E16" s="25">
        <f t="shared" si="5"/>
        <v>1</v>
      </c>
      <c r="F16" s="22" t="s">
        <v>28</v>
      </c>
      <c r="G16" s="20">
        <v>0</v>
      </c>
      <c r="H16" s="47">
        <f t="shared" si="0"/>
        <v>0</v>
      </c>
      <c r="I16" s="132">
        <v>1</v>
      </c>
      <c r="J16" s="133" t="s">
        <v>59</v>
      </c>
      <c r="K16" s="48">
        <v>35</v>
      </c>
      <c r="L16" s="88">
        <v>0</v>
      </c>
      <c r="M16" s="50">
        <f t="shared" si="1"/>
        <v>0</v>
      </c>
      <c r="N16" s="49">
        <f t="shared" si="2"/>
        <v>0</v>
      </c>
      <c r="O16" s="37">
        <f t="shared" si="3"/>
        <v>0</v>
      </c>
      <c r="P16" s="46">
        <f t="shared" si="4"/>
        <v>0</v>
      </c>
      <c r="Q16" s="179"/>
    </row>
    <row r="17" spans="1:17">
      <c r="A17" s="21">
        <f>IF(C17=0,"",1+MAX(A$9:A16))</f>
        <v>9</v>
      </c>
      <c r="B17" s="23" t="s">
        <v>45</v>
      </c>
      <c r="C17" s="16">
        <v>1</v>
      </c>
      <c r="D17" s="18">
        <v>0</v>
      </c>
      <c r="E17" s="25">
        <f t="shared" si="5"/>
        <v>1</v>
      </c>
      <c r="F17" s="19" t="s">
        <v>28</v>
      </c>
      <c r="G17" s="20">
        <v>0</v>
      </c>
      <c r="H17" s="47">
        <f t="shared" si="0"/>
        <v>0</v>
      </c>
      <c r="I17" s="132">
        <v>1</v>
      </c>
      <c r="J17" s="133" t="s">
        <v>59</v>
      </c>
      <c r="K17" s="48">
        <v>35</v>
      </c>
      <c r="L17" s="88">
        <v>0</v>
      </c>
      <c r="M17" s="50">
        <f t="shared" si="1"/>
        <v>0</v>
      </c>
      <c r="N17" s="49">
        <f t="shared" si="2"/>
        <v>0</v>
      </c>
      <c r="O17" s="37">
        <f t="shared" si="3"/>
        <v>0</v>
      </c>
      <c r="P17" s="46">
        <f t="shared" si="4"/>
        <v>0</v>
      </c>
      <c r="Q17" s="179"/>
    </row>
    <row r="18" spans="1:17" ht="16" thickBot="1">
      <c r="A18" s="21">
        <f>IF(C18=0,"",1+MAX(A$9:A17))</f>
        <v>10</v>
      </c>
      <c r="B18" s="23" t="s">
        <v>46</v>
      </c>
      <c r="C18" s="24">
        <v>1</v>
      </c>
      <c r="D18" s="26">
        <v>0</v>
      </c>
      <c r="E18" s="27">
        <f t="shared" si="5"/>
        <v>1</v>
      </c>
      <c r="F18" s="38" t="s">
        <v>28</v>
      </c>
      <c r="G18" s="20">
        <v>0</v>
      </c>
      <c r="H18" s="47">
        <f t="shared" si="0"/>
        <v>0</v>
      </c>
      <c r="I18" s="132">
        <v>1</v>
      </c>
      <c r="J18" s="133" t="s">
        <v>59</v>
      </c>
      <c r="K18" s="48">
        <v>35</v>
      </c>
      <c r="L18" s="88">
        <v>0</v>
      </c>
      <c r="M18" s="50">
        <f t="shared" si="1"/>
        <v>0</v>
      </c>
      <c r="N18" s="49">
        <f t="shared" si="2"/>
        <v>0</v>
      </c>
      <c r="O18" s="37">
        <f t="shared" si="3"/>
        <v>0</v>
      </c>
      <c r="P18" s="46">
        <f t="shared" si="4"/>
        <v>0</v>
      </c>
      <c r="Q18" s="179"/>
    </row>
    <row r="19" spans="1:17" ht="16" thickBot="1">
      <c r="A19" s="126" t="str">
        <f>IF(C19=0,"",1+MAX(A$9:A18))</f>
        <v/>
      </c>
      <c r="B19" s="127" t="s">
        <v>30</v>
      </c>
      <c r="C19" s="39"/>
      <c r="D19" s="40"/>
      <c r="E19" s="41"/>
      <c r="F19" s="42" t="s">
        <v>47</v>
      </c>
      <c r="G19" s="41"/>
      <c r="H19" s="43">
        <f>SUM(H9:H18)</f>
        <v>0</v>
      </c>
      <c r="I19" s="43"/>
      <c r="J19" s="43"/>
      <c r="K19" s="43"/>
      <c r="L19" s="89"/>
      <c r="M19" s="42" t="s">
        <v>37</v>
      </c>
      <c r="N19" s="43">
        <f>SUM(N9:N18)</f>
        <v>0</v>
      </c>
      <c r="O19" s="44"/>
      <c r="P19" s="45"/>
      <c r="Q19" s="128">
        <f>(SUM(P9:P19))</f>
        <v>0</v>
      </c>
    </row>
    <row r="20" spans="1:17" ht="16" thickBot="1">
      <c r="A20" s="170"/>
      <c r="B20" s="171"/>
      <c r="C20" s="171"/>
      <c r="D20" s="171"/>
      <c r="E20" s="171"/>
      <c r="F20" s="171"/>
      <c r="G20" s="171"/>
      <c r="H20" s="171"/>
      <c r="I20" s="171"/>
      <c r="J20" s="171"/>
      <c r="K20" s="171"/>
      <c r="L20" s="171"/>
      <c r="M20" s="171"/>
      <c r="N20" s="171"/>
      <c r="O20" s="171"/>
      <c r="P20" s="171"/>
      <c r="Q20" s="172"/>
    </row>
    <row r="21" spans="1:17" ht="16" thickBot="1">
      <c r="A21" s="130"/>
      <c r="B21" s="161" t="s">
        <v>31</v>
      </c>
      <c r="C21" s="173"/>
      <c r="D21" s="173"/>
      <c r="E21" s="173"/>
      <c r="F21" s="173"/>
      <c r="G21" s="174"/>
      <c r="H21" s="174"/>
      <c r="I21" s="174"/>
      <c r="J21" s="174"/>
      <c r="K21" s="174"/>
      <c r="L21" s="174"/>
      <c r="M21" s="174"/>
      <c r="N21" s="174"/>
      <c r="O21" s="174"/>
      <c r="P21" s="174"/>
      <c r="Q21" s="175"/>
    </row>
    <row r="22" spans="1:17">
      <c r="A22" s="21"/>
      <c r="B22" s="168" t="s">
        <v>64</v>
      </c>
      <c r="C22" s="169"/>
      <c r="D22" s="165"/>
      <c r="E22" s="166"/>
      <c r="F22" s="169"/>
      <c r="G22" s="20"/>
      <c r="H22" s="47"/>
      <c r="I22" s="132"/>
      <c r="J22" s="133"/>
      <c r="K22" s="48"/>
      <c r="L22" s="88"/>
      <c r="M22" s="50"/>
      <c r="N22" s="49"/>
      <c r="O22" s="37"/>
      <c r="P22" s="46"/>
      <c r="Q22" s="176"/>
    </row>
    <row r="23" spans="1:17">
      <c r="A23" s="21">
        <f>IF(C23=0,"",1+MAX(A$9:A22))</f>
        <v>11</v>
      </c>
      <c r="B23" s="163" t="s">
        <v>65</v>
      </c>
      <c r="C23" s="162">
        <v>251</v>
      </c>
      <c r="D23" s="167">
        <v>0.1</v>
      </c>
      <c r="E23" s="16">
        <v>276.10000000000002</v>
      </c>
      <c r="F23" s="162" t="s">
        <v>66</v>
      </c>
      <c r="G23" s="20">
        <v>3.3</v>
      </c>
      <c r="H23" s="47">
        <f t="shared" ref="H23" si="6">G23*E23</f>
        <v>911.13</v>
      </c>
      <c r="I23" s="132">
        <v>2</v>
      </c>
      <c r="J23" s="133" t="s">
        <v>59</v>
      </c>
      <c r="K23" s="48">
        <v>55</v>
      </c>
      <c r="L23" s="88">
        <v>4.4999999999999998E-2</v>
      </c>
      <c r="M23" s="50">
        <f t="shared" ref="M23" si="7">L23*E23</f>
        <v>12.4245</v>
      </c>
      <c r="N23" s="49">
        <f t="shared" ref="N23" si="8">M23*K23</f>
        <v>683.34749999999997</v>
      </c>
      <c r="O23" s="37">
        <f t="shared" ref="O23" si="9">(H23+N23)/E23</f>
        <v>5.7749999999999995</v>
      </c>
      <c r="P23" s="46">
        <f t="shared" ref="P23" si="10">O23*E23</f>
        <v>1594.4775</v>
      </c>
      <c r="Q23" s="176"/>
    </row>
    <row r="24" spans="1:17">
      <c r="A24" s="21">
        <f>IF(C24=0,"",1+MAX(A$9:A23))</f>
        <v>12</v>
      </c>
      <c r="B24" s="163" t="s">
        <v>67</v>
      </c>
      <c r="C24" s="162">
        <v>224</v>
      </c>
      <c r="D24" s="167">
        <v>0.1</v>
      </c>
      <c r="E24" s="16">
        <v>246.40000000000003</v>
      </c>
      <c r="F24" s="162" t="s">
        <v>66</v>
      </c>
      <c r="G24" s="20">
        <v>3.3</v>
      </c>
      <c r="H24" s="47">
        <f t="shared" ref="H24:H50" si="11">G24*E24</f>
        <v>813.12000000000012</v>
      </c>
      <c r="I24" s="132">
        <v>2</v>
      </c>
      <c r="J24" s="133" t="s">
        <v>59</v>
      </c>
      <c r="K24" s="48">
        <v>55</v>
      </c>
      <c r="L24" s="88">
        <v>4.4999999999999998E-2</v>
      </c>
      <c r="M24" s="50">
        <f t="shared" ref="M24:M50" si="12">L24*E24</f>
        <v>11.088000000000001</v>
      </c>
      <c r="N24" s="49">
        <f t="shared" ref="N24:N50" si="13">M24*K24</f>
        <v>609.84</v>
      </c>
      <c r="O24" s="37">
        <f t="shared" ref="O24:O50" si="14">(H24+N24)/E24</f>
        <v>5.7749999999999995</v>
      </c>
      <c r="P24" s="46">
        <f t="shared" ref="P24:P50" si="15">O24*E24</f>
        <v>1422.96</v>
      </c>
      <c r="Q24" s="176"/>
    </row>
    <row r="25" spans="1:17">
      <c r="A25" s="21">
        <f>IF(C25=0,"",1+MAX(A$9:A24))</f>
        <v>13</v>
      </c>
      <c r="B25" s="163" t="s">
        <v>68</v>
      </c>
      <c r="C25" s="162">
        <v>33</v>
      </c>
      <c r="D25" s="167">
        <v>0.1</v>
      </c>
      <c r="E25" s="16">
        <v>36.300000000000004</v>
      </c>
      <c r="F25" s="162" t="s">
        <v>66</v>
      </c>
      <c r="G25" s="20">
        <v>3.3</v>
      </c>
      <c r="H25" s="47">
        <f t="shared" si="11"/>
        <v>119.79</v>
      </c>
      <c r="I25" s="132">
        <v>2</v>
      </c>
      <c r="J25" s="133" t="s">
        <v>59</v>
      </c>
      <c r="K25" s="48">
        <v>55</v>
      </c>
      <c r="L25" s="88">
        <v>4.4999999999999998E-2</v>
      </c>
      <c r="M25" s="50">
        <f t="shared" si="12"/>
        <v>1.6335000000000002</v>
      </c>
      <c r="N25" s="49">
        <f t="shared" si="13"/>
        <v>89.842500000000015</v>
      </c>
      <c r="O25" s="37">
        <f t="shared" si="14"/>
        <v>5.7750000000000004</v>
      </c>
      <c r="P25" s="46">
        <f t="shared" si="15"/>
        <v>209.63250000000005</v>
      </c>
      <c r="Q25" s="176"/>
    </row>
    <row r="26" spans="1:17">
      <c r="A26" s="21">
        <f>IF(C26=0,"",1+MAX(A$9:A25))</f>
        <v>14</v>
      </c>
      <c r="B26" s="163" t="s">
        <v>69</v>
      </c>
      <c r="C26" s="162">
        <v>60</v>
      </c>
      <c r="D26" s="167">
        <v>0.1</v>
      </c>
      <c r="E26" s="16">
        <v>66</v>
      </c>
      <c r="F26" s="162" t="s">
        <v>66</v>
      </c>
      <c r="G26" s="20">
        <v>3.3</v>
      </c>
      <c r="H26" s="47">
        <f t="shared" si="11"/>
        <v>217.79999999999998</v>
      </c>
      <c r="I26" s="132">
        <v>2</v>
      </c>
      <c r="J26" s="133" t="s">
        <v>59</v>
      </c>
      <c r="K26" s="48">
        <v>55</v>
      </c>
      <c r="L26" s="88">
        <v>4.4999999999999998E-2</v>
      </c>
      <c r="M26" s="50">
        <f t="shared" si="12"/>
        <v>2.9699999999999998</v>
      </c>
      <c r="N26" s="49">
        <f t="shared" si="13"/>
        <v>163.35</v>
      </c>
      <c r="O26" s="37">
        <f t="shared" si="14"/>
        <v>5.7749999999999995</v>
      </c>
      <c r="P26" s="46">
        <f t="shared" si="15"/>
        <v>381.15</v>
      </c>
      <c r="Q26" s="176"/>
    </row>
    <row r="27" spans="1:17">
      <c r="A27" s="21">
        <f>IF(C27=0,"",1+MAX(A$9:A26))</f>
        <v>15</v>
      </c>
      <c r="B27" s="163" t="s">
        <v>70</v>
      </c>
      <c r="C27" s="162">
        <v>69</v>
      </c>
      <c r="D27" s="167">
        <v>0.1</v>
      </c>
      <c r="E27" s="16">
        <v>75.900000000000006</v>
      </c>
      <c r="F27" s="162" t="s">
        <v>66</v>
      </c>
      <c r="G27" s="20">
        <v>3.3</v>
      </c>
      <c r="H27" s="47">
        <f t="shared" si="11"/>
        <v>250.47</v>
      </c>
      <c r="I27" s="132">
        <v>2</v>
      </c>
      <c r="J27" s="133" t="s">
        <v>59</v>
      </c>
      <c r="K27" s="48">
        <v>55</v>
      </c>
      <c r="L27" s="88">
        <v>4.4999999999999998E-2</v>
      </c>
      <c r="M27" s="50">
        <f t="shared" si="12"/>
        <v>3.4155000000000002</v>
      </c>
      <c r="N27" s="49">
        <f t="shared" si="13"/>
        <v>187.85250000000002</v>
      </c>
      <c r="O27" s="37">
        <f t="shared" si="14"/>
        <v>5.7749999999999995</v>
      </c>
      <c r="P27" s="46">
        <f t="shared" si="15"/>
        <v>438.32249999999999</v>
      </c>
      <c r="Q27" s="176"/>
    </row>
    <row r="28" spans="1:17">
      <c r="A28" s="21">
        <f>IF(C28=0,"",1+MAX(A$9:A27))</f>
        <v>16</v>
      </c>
      <c r="B28" s="163" t="s">
        <v>71</v>
      </c>
      <c r="C28" s="162">
        <v>26</v>
      </c>
      <c r="D28" s="167">
        <v>0.1</v>
      </c>
      <c r="E28" s="16">
        <v>28.6</v>
      </c>
      <c r="F28" s="162" t="s">
        <v>66</v>
      </c>
      <c r="G28" s="20">
        <v>3.3</v>
      </c>
      <c r="H28" s="47">
        <f t="shared" si="11"/>
        <v>94.38</v>
      </c>
      <c r="I28" s="132">
        <v>2</v>
      </c>
      <c r="J28" s="133" t="s">
        <v>59</v>
      </c>
      <c r="K28" s="48">
        <v>55</v>
      </c>
      <c r="L28" s="88">
        <v>4.4999999999999998E-2</v>
      </c>
      <c r="M28" s="50">
        <f t="shared" si="12"/>
        <v>1.2869999999999999</v>
      </c>
      <c r="N28" s="49">
        <f t="shared" si="13"/>
        <v>70.784999999999997</v>
      </c>
      <c r="O28" s="37">
        <f t="shared" si="14"/>
        <v>5.7749999999999995</v>
      </c>
      <c r="P28" s="46">
        <f t="shared" si="15"/>
        <v>165.16499999999999</v>
      </c>
      <c r="Q28" s="176"/>
    </row>
    <row r="29" spans="1:17">
      <c r="A29" s="21">
        <f>IF(C29=0,"",1+MAX(A$9:A28))</f>
        <v>17</v>
      </c>
      <c r="B29" s="163" t="s">
        <v>72</v>
      </c>
      <c r="C29" s="162">
        <v>159</v>
      </c>
      <c r="D29" s="167">
        <v>0.1</v>
      </c>
      <c r="E29" s="16">
        <v>174.9</v>
      </c>
      <c r="F29" s="162" t="s">
        <v>66</v>
      </c>
      <c r="G29" s="20">
        <v>3.3</v>
      </c>
      <c r="H29" s="47">
        <f t="shared" si="11"/>
        <v>577.16999999999996</v>
      </c>
      <c r="I29" s="132">
        <v>2</v>
      </c>
      <c r="J29" s="133" t="s">
        <v>59</v>
      </c>
      <c r="K29" s="48">
        <v>55</v>
      </c>
      <c r="L29" s="88">
        <v>4.4999999999999998E-2</v>
      </c>
      <c r="M29" s="50">
        <f t="shared" si="12"/>
        <v>7.8704999999999998</v>
      </c>
      <c r="N29" s="49">
        <f t="shared" si="13"/>
        <v>432.8775</v>
      </c>
      <c r="O29" s="37">
        <f t="shared" si="14"/>
        <v>5.7749999999999995</v>
      </c>
      <c r="P29" s="46">
        <f t="shared" si="15"/>
        <v>1010.0474999999999</v>
      </c>
      <c r="Q29" s="176"/>
    </row>
    <row r="30" spans="1:17">
      <c r="A30" s="21">
        <f>IF(C30=0,"",1+MAX(A$9:A29))</f>
        <v>18</v>
      </c>
      <c r="B30" s="163" t="s">
        <v>73</v>
      </c>
      <c r="C30" s="162">
        <v>108</v>
      </c>
      <c r="D30" s="167">
        <v>0.1</v>
      </c>
      <c r="E30" s="16">
        <v>118.80000000000001</v>
      </c>
      <c r="F30" s="162" t="s">
        <v>66</v>
      </c>
      <c r="G30" s="20">
        <v>3.3</v>
      </c>
      <c r="H30" s="47">
        <f t="shared" si="11"/>
        <v>392.04</v>
      </c>
      <c r="I30" s="132">
        <v>2</v>
      </c>
      <c r="J30" s="133" t="s">
        <v>59</v>
      </c>
      <c r="K30" s="48">
        <v>55</v>
      </c>
      <c r="L30" s="88">
        <v>4.4999999999999998E-2</v>
      </c>
      <c r="M30" s="50">
        <f t="shared" si="12"/>
        <v>5.3460000000000001</v>
      </c>
      <c r="N30" s="49">
        <f t="shared" si="13"/>
        <v>294.03000000000003</v>
      </c>
      <c r="O30" s="37">
        <f t="shared" si="14"/>
        <v>5.7749999999999995</v>
      </c>
      <c r="P30" s="46">
        <f t="shared" si="15"/>
        <v>686.07</v>
      </c>
      <c r="Q30" s="176"/>
    </row>
    <row r="31" spans="1:17">
      <c r="A31" s="21">
        <f>IF(C31=0,"",1+MAX(A$9:A30))</f>
        <v>19</v>
      </c>
      <c r="B31" s="163" t="s">
        <v>74</v>
      </c>
      <c r="C31" s="162">
        <v>22</v>
      </c>
      <c r="D31" s="167">
        <v>0.1</v>
      </c>
      <c r="E31" s="16">
        <v>24.200000000000003</v>
      </c>
      <c r="F31" s="162" t="s">
        <v>66</v>
      </c>
      <c r="G31" s="20">
        <v>3.3</v>
      </c>
      <c r="H31" s="47">
        <f t="shared" si="11"/>
        <v>79.86</v>
      </c>
      <c r="I31" s="132">
        <v>2</v>
      </c>
      <c r="J31" s="133" t="s">
        <v>59</v>
      </c>
      <c r="K31" s="48">
        <v>55</v>
      </c>
      <c r="L31" s="88">
        <v>4.4999999999999998E-2</v>
      </c>
      <c r="M31" s="50">
        <f t="shared" si="12"/>
        <v>1.0890000000000002</v>
      </c>
      <c r="N31" s="49">
        <f t="shared" si="13"/>
        <v>59.89500000000001</v>
      </c>
      <c r="O31" s="37">
        <f t="shared" si="14"/>
        <v>5.7749999999999995</v>
      </c>
      <c r="P31" s="46">
        <f t="shared" si="15"/>
        <v>139.755</v>
      </c>
      <c r="Q31" s="176"/>
    </row>
    <row r="32" spans="1:17">
      <c r="A32" s="21">
        <f>IF(C32=0,"",1+MAX(A$9:A31))</f>
        <v>20</v>
      </c>
      <c r="B32" s="163" t="s">
        <v>75</v>
      </c>
      <c r="C32" s="162">
        <v>122</v>
      </c>
      <c r="D32" s="167">
        <v>0.1</v>
      </c>
      <c r="E32" s="16">
        <v>134.20000000000002</v>
      </c>
      <c r="F32" s="162" t="s">
        <v>66</v>
      </c>
      <c r="G32" s="20">
        <v>3.3</v>
      </c>
      <c r="H32" s="47">
        <f t="shared" si="11"/>
        <v>442.86</v>
      </c>
      <c r="I32" s="132">
        <v>2</v>
      </c>
      <c r="J32" s="133" t="s">
        <v>59</v>
      </c>
      <c r="K32" s="48">
        <v>55</v>
      </c>
      <c r="L32" s="88">
        <v>4.4999999999999998E-2</v>
      </c>
      <c r="M32" s="50">
        <f t="shared" si="12"/>
        <v>6.0390000000000006</v>
      </c>
      <c r="N32" s="49">
        <f t="shared" si="13"/>
        <v>332.14500000000004</v>
      </c>
      <c r="O32" s="37">
        <f t="shared" si="14"/>
        <v>5.7750000000000004</v>
      </c>
      <c r="P32" s="46">
        <f t="shared" si="15"/>
        <v>775.00500000000011</v>
      </c>
      <c r="Q32" s="176"/>
    </row>
    <row r="33" spans="1:17">
      <c r="A33" s="21">
        <f>IF(C33=0,"",1+MAX(A$9:A32))</f>
        <v>21</v>
      </c>
      <c r="B33" s="163" t="s">
        <v>76</v>
      </c>
      <c r="C33" s="162">
        <v>228</v>
      </c>
      <c r="D33" s="167">
        <v>0.1</v>
      </c>
      <c r="E33" s="16">
        <v>250.8</v>
      </c>
      <c r="F33" s="162" t="s">
        <v>66</v>
      </c>
      <c r="G33" s="20">
        <v>3.3</v>
      </c>
      <c r="H33" s="47">
        <f t="shared" si="11"/>
        <v>827.64</v>
      </c>
      <c r="I33" s="132">
        <v>2</v>
      </c>
      <c r="J33" s="133" t="s">
        <v>59</v>
      </c>
      <c r="K33" s="48">
        <v>55</v>
      </c>
      <c r="L33" s="88">
        <v>4.4999999999999998E-2</v>
      </c>
      <c r="M33" s="50">
        <f t="shared" si="12"/>
        <v>11.286</v>
      </c>
      <c r="N33" s="49">
        <f t="shared" si="13"/>
        <v>620.73</v>
      </c>
      <c r="O33" s="37">
        <f t="shared" si="14"/>
        <v>5.7749999999999995</v>
      </c>
      <c r="P33" s="46">
        <f t="shared" si="15"/>
        <v>1448.37</v>
      </c>
      <c r="Q33" s="176"/>
    </row>
    <row r="34" spans="1:17">
      <c r="A34" s="21">
        <f>IF(C34=0,"",1+MAX(A$9:A33))</f>
        <v>22</v>
      </c>
      <c r="B34" s="163" t="s">
        <v>77</v>
      </c>
      <c r="C34" s="162">
        <v>266</v>
      </c>
      <c r="D34" s="167">
        <v>0.1</v>
      </c>
      <c r="E34" s="16">
        <v>292.60000000000002</v>
      </c>
      <c r="F34" s="162" t="s">
        <v>66</v>
      </c>
      <c r="G34" s="20">
        <v>3.3</v>
      </c>
      <c r="H34" s="47">
        <f t="shared" si="11"/>
        <v>965.58</v>
      </c>
      <c r="I34" s="132">
        <v>2</v>
      </c>
      <c r="J34" s="133" t="s">
        <v>59</v>
      </c>
      <c r="K34" s="48">
        <v>55</v>
      </c>
      <c r="L34" s="88">
        <v>4.4999999999999998E-2</v>
      </c>
      <c r="M34" s="50">
        <f t="shared" si="12"/>
        <v>13.167</v>
      </c>
      <c r="N34" s="49">
        <f t="shared" si="13"/>
        <v>724.18499999999995</v>
      </c>
      <c r="O34" s="37">
        <f t="shared" si="14"/>
        <v>5.7749999999999995</v>
      </c>
      <c r="P34" s="46">
        <f t="shared" si="15"/>
        <v>1689.7649999999999</v>
      </c>
      <c r="Q34" s="176"/>
    </row>
    <row r="35" spans="1:17">
      <c r="A35" s="21">
        <f>IF(C35=0,"",1+MAX(A$9:A34))</f>
        <v>23</v>
      </c>
      <c r="B35" s="163" t="s">
        <v>78</v>
      </c>
      <c r="C35" s="162">
        <v>92</v>
      </c>
      <c r="D35" s="167">
        <v>0.1</v>
      </c>
      <c r="E35" s="16">
        <v>101.2</v>
      </c>
      <c r="F35" s="162" t="s">
        <v>66</v>
      </c>
      <c r="G35" s="20">
        <v>3.3</v>
      </c>
      <c r="H35" s="47">
        <f t="shared" si="11"/>
        <v>333.96</v>
      </c>
      <c r="I35" s="132">
        <v>2</v>
      </c>
      <c r="J35" s="133" t="s">
        <v>59</v>
      </c>
      <c r="K35" s="48">
        <v>55</v>
      </c>
      <c r="L35" s="88">
        <v>4.4999999999999998E-2</v>
      </c>
      <c r="M35" s="50">
        <f t="shared" si="12"/>
        <v>4.5540000000000003</v>
      </c>
      <c r="N35" s="49">
        <f t="shared" si="13"/>
        <v>250.47000000000003</v>
      </c>
      <c r="O35" s="37">
        <f t="shared" si="14"/>
        <v>5.7750000000000004</v>
      </c>
      <c r="P35" s="46">
        <f t="shared" si="15"/>
        <v>584.43000000000006</v>
      </c>
      <c r="Q35" s="176"/>
    </row>
    <row r="36" spans="1:17">
      <c r="A36" s="21">
        <f>IF(C36=0,"",1+MAX(A$9:A35))</f>
        <v>24</v>
      </c>
      <c r="B36" s="163" t="s">
        <v>79</v>
      </c>
      <c r="C36" s="162">
        <v>289</v>
      </c>
      <c r="D36" s="167">
        <v>0.1</v>
      </c>
      <c r="E36" s="16">
        <v>317.90000000000003</v>
      </c>
      <c r="F36" s="162" t="s">
        <v>66</v>
      </c>
      <c r="G36" s="20">
        <v>3.3</v>
      </c>
      <c r="H36" s="47">
        <f t="shared" si="11"/>
        <v>1049.0700000000002</v>
      </c>
      <c r="I36" s="132">
        <v>2</v>
      </c>
      <c r="J36" s="133" t="s">
        <v>59</v>
      </c>
      <c r="K36" s="48">
        <v>55</v>
      </c>
      <c r="L36" s="88">
        <v>4.4999999999999998E-2</v>
      </c>
      <c r="M36" s="50">
        <f t="shared" si="12"/>
        <v>14.3055</v>
      </c>
      <c r="N36" s="49">
        <f t="shared" si="13"/>
        <v>786.80250000000001</v>
      </c>
      <c r="O36" s="37">
        <f t="shared" si="14"/>
        <v>5.7750000000000004</v>
      </c>
      <c r="P36" s="46">
        <f t="shared" si="15"/>
        <v>1835.8725000000004</v>
      </c>
      <c r="Q36" s="176"/>
    </row>
    <row r="37" spans="1:17">
      <c r="A37" s="21">
        <f>IF(C37=0,"",1+MAX(A$9:A36))</f>
        <v>25</v>
      </c>
      <c r="B37" s="163" t="s">
        <v>80</v>
      </c>
      <c r="C37" s="162">
        <v>20</v>
      </c>
      <c r="D37" s="167">
        <v>0.1</v>
      </c>
      <c r="E37" s="16">
        <v>22</v>
      </c>
      <c r="F37" s="162" t="s">
        <v>66</v>
      </c>
      <c r="G37" s="20">
        <v>3.3</v>
      </c>
      <c r="H37" s="47">
        <f t="shared" si="11"/>
        <v>72.599999999999994</v>
      </c>
      <c r="I37" s="132">
        <v>2</v>
      </c>
      <c r="J37" s="133" t="s">
        <v>59</v>
      </c>
      <c r="K37" s="48">
        <v>55</v>
      </c>
      <c r="L37" s="88">
        <v>4.4999999999999998E-2</v>
      </c>
      <c r="M37" s="50">
        <f t="shared" si="12"/>
        <v>0.99</v>
      </c>
      <c r="N37" s="49">
        <f t="shared" si="13"/>
        <v>54.45</v>
      </c>
      <c r="O37" s="37">
        <f t="shared" si="14"/>
        <v>5.7749999999999995</v>
      </c>
      <c r="P37" s="46">
        <f t="shared" si="15"/>
        <v>127.04999999999998</v>
      </c>
      <c r="Q37" s="176"/>
    </row>
    <row r="38" spans="1:17">
      <c r="A38" s="21">
        <f>IF(C38=0,"",1+MAX(A$9:A37))</f>
        <v>26</v>
      </c>
      <c r="B38" s="163" t="s">
        <v>81</v>
      </c>
      <c r="C38" s="162">
        <v>40</v>
      </c>
      <c r="D38" s="167">
        <v>0.1</v>
      </c>
      <c r="E38" s="16">
        <v>44</v>
      </c>
      <c r="F38" s="162" t="s">
        <v>66</v>
      </c>
      <c r="G38" s="20">
        <v>3.3</v>
      </c>
      <c r="H38" s="47">
        <f t="shared" si="11"/>
        <v>145.19999999999999</v>
      </c>
      <c r="I38" s="132">
        <v>2</v>
      </c>
      <c r="J38" s="133" t="s">
        <v>59</v>
      </c>
      <c r="K38" s="48">
        <v>55</v>
      </c>
      <c r="L38" s="88">
        <v>4.4999999999999998E-2</v>
      </c>
      <c r="M38" s="50">
        <f t="shared" si="12"/>
        <v>1.98</v>
      </c>
      <c r="N38" s="49">
        <f t="shared" si="13"/>
        <v>108.9</v>
      </c>
      <c r="O38" s="37">
        <f t="shared" si="14"/>
        <v>5.7749999999999995</v>
      </c>
      <c r="P38" s="46">
        <f t="shared" si="15"/>
        <v>254.09999999999997</v>
      </c>
      <c r="Q38" s="176"/>
    </row>
    <row r="39" spans="1:17">
      <c r="A39" s="21">
        <f>IF(C39=0,"",1+MAX(A$9:A38))</f>
        <v>27</v>
      </c>
      <c r="B39" s="163" t="s">
        <v>82</v>
      </c>
      <c r="C39" s="162">
        <v>176</v>
      </c>
      <c r="D39" s="167">
        <v>0.1</v>
      </c>
      <c r="E39" s="16">
        <v>193.60000000000002</v>
      </c>
      <c r="F39" s="162" t="s">
        <v>66</v>
      </c>
      <c r="G39" s="20">
        <v>3.3</v>
      </c>
      <c r="H39" s="47">
        <f t="shared" si="11"/>
        <v>638.88</v>
      </c>
      <c r="I39" s="132">
        <v>2</v>
      </c>
      <c r="J39" s="133" t="s">
        <v>59</v>
      </c>
      <c r="K39" s="48">
        <v>55</v>
      </c>
      <c r="L39" s="88">
        <v>4.4999999999999998E-2</v>
      </c>
      <c r="M39" s="50">
        <f t="shared" si="12"/>
        <v>8.7120000000000015</v>
      </c>
      <c r="N39" s="49">
        <f t="shared" si="13"/>
        <v>479.16000000000008</v>
      </c>
      <c r="O39" s="37">
        <f t="shared" si="14"/>
        <v>5.7749999999999995</v>
      </c>
      <c r="P39" s="46">
        <f t="shared" si="15"/>
        <v>1118.04</v>
      </c>
      <c r="Q39" s="176"/>
    </row>
    <row r="40" spans="1:17">
      <c r="A40" s="21">
        <f>IF(C40=0,"",1+MAX(A$9:A39))</f>
        <v>28</v>
      </c>
      <c r="B40" s="163" t="s">
        <v>83</v>
      </c>
      <c r="C40" s="162">
        <v>102</v>
      </c>
      <c r="D40" s="167">
        <v>0.1</v>
      </c>
      <c r="E40" s="16">
        <v>112.2</v>
      </c>
      <c r="F40" s="162" t="s">
        <v>66</v>
      </c>
      <c r="G40" s="20">
        <v>3.3</v>
      </c>
      <c r="H40" s="47">
        <f t="shared" si="11"/>
        <v>370.26</v>
      </c>
      <c r="I40" s="132">
        <v>2</v>
      </c>
      <c r="J40" s="133" t="s">
        <v>59</v>
      </c>
      <c r="K40" s="48">
        <v>55</v>
      </c>
      <c r="L40" s="88">
        <v>4.4999999999999998E-2</v>
      </c>
      <c r="M40" s="50">
        <f t="shared" si="12"/>
        <v>5.0490000000000004</v>
      </c>
      <c r="N40" s="49">
        <f t="shared" si="13"/>
        <v>277.69499999999999</v>
      </c>
      <c r="O40" s="37">
        <f t="shared" si="14"/>
        <v>5.7749999999999995</v>
      </c>
      <c r="P40" s="46">
        <f t="shared" si="15"/>
        <v>647.95499999999993</v>
      </c>
      <c r="Q40" s="176"/>
    </row>
    <row r="41" spans="1:17">
      <c r="A41" s="21">
        <f>IF(C41=0,"",1+MAX(A$9:A40))</f>
        <v>29</v>
      </c>
      <c r="B41" s="163" t="s">
        <v>84</v>
      </c>
      <c r="C41" s="162">
        <v>275</v>
      </c>
      <c r="D41" s="167">
        <v>0.1</v>
      </c>
      <c r="E41" s="16">
        <v>302.5</v>
      </c>
      <c r="F41" s="162" t="s">
        <v>66</v>
      </c>
      <c r="G41" s="20">
        <v>3.3</v>
      </c>
      <c r="H41" s="47">
        <f t="shared" si="11"/>
        <v>998.25</v>
      </c>
      <c r="I41" s="132">
        <v>2</v>
      </c>
      <c r="J41" s="133" t="s">
        <v>59</v>
      </c>
      <c r="K41" s="48">
        <v>55</v>
      </c>
      <c r="L41" s="88">
        <v>4.4999999999999998E-2</v>
      </c>
      <c r="M41" s="50">
        <f t="shared" si="12"/>
        <v>13.612499999999999</v>
      </c>
      <c r="N41" s="49">
        <f t="shared" si="13"/>
        <v>748.68749999999989</v>
      </c>
      <c r="O41" s="37">
        <f t="shared" si="14"/>
        <v>5.7750000000000004</v>
      </c>
      <c r="P41" s="46">
        <f t="shared" si="15"/>
        <v>1746.9375</v>
      </c>
      <c r="Q41" s="176"/>
    </row>
    <row r="42" spans="1:17">
      <c r="A42" s="21">
        <f>IF(C42=0,"",1+MAX(A$9:A41))</f>
        <v>30</v>
      </c>
      <c r="B42" s="163" t="s">
        <v>85</v>
      </c>
      <c r="C42" s="162">
        <v>88</v>
      </c>
      <c r="D42" s="167">
        <v>0.1</v>
      </c>
      <c r="E42" s="16">
        <v>96.800000000000011</v>
      </c>
      <c r="F42" s="162" t="s">
        <v>66</v>
      </c>
      <c r="G42" s="20">
        <v>3.3</v>
      </c>
      <c r="H42" s="47">
        <f t="shared" si="11"/>
        <v>319.44</v>
      </c>
      <c r="I42" s="132">
        <v>2</v>
      </c>
      <c r="J42" s="133" t="s">
        <v>59</v>
      </c>
      <c r="K42" s="48">
        <v>55</v>
      </c>
      <c r="L42" s="88">
        <v>4.4999999999999998E-2</v>
      </c>
      <c r="M42" s="50">
        <f t="shared" si="12"/>
        <v>4.3560000000000008</v>
      </c>
      <c r="N42" s="49">
        <f t="shared" si="13"/>
        <v>239.58000000000004</v>
      </c>
      <c r="O42" s="37">
        <f t="shared" si="14"/>
        <v>5.7749999999999995</v>
      </c>
      <c r="P42" s="46">
        <f t="shared" si="15"/>
        <v>559.02</v>
      </c>
      <c r="Q42" s="176"/>
    </row>
    <row r="43" spans="1:17">
      <c r="A43" s="21">
        <f>IF(C43=0,"",1+MAX(A$9:A42))</f>
        <v>31</v>
      </c>
      <c r="B43" s="163" t="s">
        <v>86</v>
      </c>
      <c r="C43" s="162">
        <v>203</v>
      </c>
      <c r="D43" s="167">
        <v>0.1</v>
      </c>
      <c r="E43" s="16">
        <v>223.3</v>
      </c>
      <c r="F43" s="162" t="s">
        <v>66</v>
      </c>
      <c r="G43" s="20">
        <v>3.3</v>
      </c>
      <c r="H43" s="47">
        <f t="shared" si="11"/>
        <v>736.89</v>
      </c>
      <c r="I43" s="132">
        <v>2</v>
      </c>
      <c r="J43" s="133" t="s">
        <v>59</v>
      </c>
      <c r="K43" s="48">
        <v>55</v>
      </c>
      <c r="L43" s="88">
        <v>4.4999999999999998E-2</v>
      </c>
      <c r="M43" s="50">
        <f t="shared" si="12"/>
        <v>10.048500000000001</v>
      </c>
      <c r="N43" s="49">
        <f t="shared" si="13"/>
        <v>552.66750000000002</v>
      </c>
      <c r="O43" s="37">
        <f t="shared" si="14"/>
        <v>5.7749999999999995</v>
      </c>
      <c r="P43" s="46">
        <f t="shared" si="15"/>
        <v>1289.5574999999999</v>
      </c>
      <c r="Q43" s="176"/>
    </row>
    <row r="44" spans="1:17">
      <c r="A44" s="21">
        <f>IF(C44=0,"",1+MAX(A$9:A43))</f>
        <v>32</v>
      </c>
      <c r="B44" s="163" t="s">
        <v>87</v>
      </c>
      <c r="C44" s="162">
        <v>101</v>
      </c>
      <c r="D44" s="167">
        <v>0.1</v>
      </c>
      <c r="E44" s="16">
        <v>111.10000000000001</v>
      </c>
      <c r="F44" s="162" t="s">
        <v>66</v>
      </c>
      <c r="G44" s="20">
        <v>3.3</v>
      </c>
      <c r="H44" s="47">
        <f t="shared" si="11"/>
        <v>366.63</v>
      </c>
      <c r="I44" s="132">
        <v>2</v>
      </c>
      <c r="J44" s="133" t="s">
        <v>59</v>
      </c>
      <c r="K44" s="48">
        <v>55</v>
      </c>
      <c r="L44" s="88">
        <v>4.4999999999999998E-2</v>
      </c>
      <c r="M44" s="50">
        <f t="shared" si="12"/>
        <v>4.9995000000000003</v>
      </c>
      <c r="N44" s="49">
        <f t="shared" si="13"/>
        <v>274.97250000000003</v>
      </c>
      <c r="O44" s="37">
        <f t="shared" si="14"/>
        <v>5.7749999999999995</v>
      </c>
      <c r="P44" s="46">
        <f t="shared" si="15"/>
        <v>641.60249999999996</v>
      </c>
      <c r="Q44" s="176"/>
    </row>
    <row r="45" spans="1:17">
      <c r="A45" s="21">
        <f>IF(C45=0,"",1+MAX(A$9:A44))</f>
        <v>33</v>
      </c>
      <c r="B45" s="163" t="s">
        <v>88</v>
      </c>
      <c r="C45" s="162">
        <v>71</v>
      </c>
      <c r="D45" s="167">
        <v>0.1</v>
      </c>
      <c r="E45" s="16">
        <v>78.100000000000009</v>
      </c>
      <c r="F45" s="162" t="s">
        <v>66</v>
      </c>
      <c r="G45" s="20">
        <v>3.3</v>
      </c>
      <c r="H45" s="47">
        <f t="shared" si="11"/>
        <v>257.73</v>
      </c>
      <c r="I45" s="132">
        <v>2</v>
      </c>
      <c r="J45" s="133" t="s">
        <v>59</v>
      </c>
      <c r="K45" s="48">
        <v>55</v>
      </c>
      <c r="L45" s="88">
        <v>4.4999999999999998E-2</v>
      </c>
      <c r="M45" s="50">
        <f t="shared" si="12"/>
        <v>3.5145000000000004</v>
      </c>
      <c r="N45" s="49">
        <f t="shared" si="13"/>
        <v>193.29750000000001</v>
      </c>
      <c r="O45" s="37">
        <f t="shared" si="14"/>
        <v>5.7749999999999995</v>
      </c>
      <c r="P45" s="46">
        <f t="shared" si="15"/>
        <v>451.02750000000003</v>
      </c>
      <c r="Q45" s="176"/>
    </row>
    <row r="46" spans="1:17">
      <c r="A46" s="21">
        <f>IF(C46=0,"",1+MAX(A$9:A45))</f>
        <v>34</v>
      </c>
      <c r="B46" s="163" t="s">
        <v>89</v>
      </c>
      <c r="C46" s="162">
        <v>130</v>
      </c>
      <c r="D46" s="167">
        <v>0.1</v>
      </c>
      <c r="E46" s="16">
        <v>143</v>
      </c>
      <c r="F46" s="162" t="s">
        <v>66</v>
      </c>
      <c r="G46" s="20">
        <v>3.3</v>
      </c>
      <c r="H46" s="47">
        <f t="shared" si="11"/>
        <v>471.9</v>
      </c>
      <c r="I46" s="132">
        <v>2</v>
      </c>
      <c r="J46" s="133" t="s">
        <v>59</v>
      </c>
      <c r="K46" s="48">
        <v>55</v>
      </c>
      <c r="L46" s="88">
        <v>4.4999999999999998E-2</v>
      </c>
      <c r="M46" s="50">
        <f t="shared" si="12"/>
        <v>6.4349999999999996</v>
      </c>
      <c r="N46" s="49">
        <f t="shared" si="13"/>
        <v>353.92499999999995</v>
      </c>
      <c r="O46" s="37">
        <f t="shared" si="14"/>
        <v>5.7749999999999995</v>
      </c>
      <c r="P46" s="46">
        <f t="shared" si="15"/>
        <v>825.82499999999993</v>
      </c>
      <c r="Q46" s="176"/>
    </row>
    <row r="47" spans="1:17">
      <c r="A47" s="21">
        <f>IF(C47=0,"",1+MAX(A$9:A46))</f>
        <v>35</v>
      </c>
      <c r="B47" s="163" t="s">
        <v>90</v>
      </c>
      <c r="C47" s="162">
        <v>62</v>
      </c>
      <c r="D47" s="167">
        <v>0.1</v>
      </c>
      <c r="E47" s="16">
        <v>68.2</v>
      </c>
      <c r="F47" s="162" t="s">
        <v>66</v>
      </c>
      <c r="G47" s="20">
        <v>3.3</v>
      </c>
      <c r="H47" s="47">
        <f t="shared" si="11"/>
        <v>225.06</v>
      </c>
      <c r="I47" s="132">
        <v>2</v>
      </c>
      <c r="J47" s="133" t="s">
        <v>59</v>
      </c>
      <c r="K47" s="48">
        <v>55</v>
      </c>
      <c r="L47" s="88">
        <v>4.4999999999999998E-2</v>
      </c>
      <c r="M47" s="50">
        <f t="shared" si="12"/>
        <v>3.069</v>
      </c>
      <c r="N47" s="49">
        <f t="shared" si="13"/>
        <v>168.79499999999999</v>
      </c>
      <c r="O47" s="37">
        <f t="shared" si="14"/>
        <v>5.7750000000000004</v>
      </c>
      <c r="P47" s="46">
        <f t="shared" si="15"/>
        <v>393.85500000000002</v>
      </c>
      <c r="Q47" s="176"/>
    </row>
    <row r="48" spans="1:17">
      <c r="A48" s="21">
        <f>IF(C48=0,"",1+MAX(A$9:A47))</f>
        <v>36</v>
      </c>
      <c r="B48" s="163" t="s">
        <v>91</v>
      </c>
      <c r="C48" s="162">
        <v>110</v>
      </c>
      <c r="D48" s="167">
        <v>0.1</v>
      </c>
      <c r="E48" s="16">
        <v>121.00000000000001</v>
      </c>
      <c r="F48" s="162" t="s">
        <v>66</v>
      </c>
      <c r="G48" s="20">
        <v>3.3</v>
      </c>
      <c r="H48" s="47">
        <f t="shared" si="11"/>
        <v>399.3</v>
      </c>
      <c r="I48" s="132">
        <v>2</v>
      </c>
      <c r="J48" s="133" t="s">
        <v>59</v>
      </c>
      <c r="K48" s="48">
        <v>55</v>
      </c>
      <c r="L48" s="88">
        <v>4.4999999999999998E-2</v>
      </c>
      <c r="M48" s="50">
        <f t="shared" si="12"/>
        <v>5.4450000000000003</v>
      </c>
      <c r="N48" s="49">
        <f t="shared" si="13"/>
        <v>299.47500000000002</v>
      </c>
      <c r="O48" s="37">
        <f t="shared" si="14"/>
        <v>5.7750000000000004</v>
      </c>
      <c r="P48" s="46">
        <f t="shared" si="15"/>
        <v>698.77500000000009</v>
      </c>
      <c r="Q48" s="176"/>
    </row>
    <row r="49" spans="1:17">
      <c r="A49" s="21">
        <f>IF(C49=0,"",1+MAX(A$9:A48))</f>
        <v>37</v>
      </c>
      <c r="B49" s="163" t="s">
        <v>92</v>
      </c>
      <c r="C49" s="162">
        <v>41</v>
      </c>
      <c r="D49" s="167">
        <v>0.1</v>
      </c>
      <c r="E49" s="16">
        <v>45.1</v>
      </c>
      <c r="F49" s="162" t="s">
        <v>66</v>
      </c>
      <c r="G49" s="20">
        <v>3.3</v>
      </c>
      <c r="H49" s="47">
        <f t="shared" si="11"/>
        <v>148.82999999999998</v>
      </c>
      <c r="I49" s="132">
        <v>2</v>
      </c>
      <c r="J49" s="133" t="s">
        <v>59</v>
      </c>
      <c r="K49" s="48">
        <v>55</v>
      </c>
      <c r="L49" s="88">
        <v>4.4999999999999998E-2</v>
      </c>
      <c r="M49" s="50">
        <f t="shared" si="12"/>
        <v>2.0295000000000001</v>
      </c>
      <c r="N49" s="49">
        <f t="shared" si="13"/>
        <v>111.6225</v>
      </c>
      <c r="O49" s="37">
        <f t="shared" si="14"/>
        <v>5.7749999999999995</v>
      </c>
      <c r="P49" s="46">
        <f t="shared" si="15"/>
        <v>260.45249999999999</v>
      </c>
      <c r="Q49" s="176"/>
    </row>
    <row r="50" spans="1:17">
      <c r="A50" s="21">
        <f>IF(C50=0,"",1+MAX(A$9:A49))</f>
        <v>38</v>
      </c>
      <c r="B50" s="163" t="s">
        <v>93</v>
      </c>
      <c r="C50" s="162">
        <v>59</v>
      </c>
      <c r="D50" s="167">
        <v>0.1</v>
      </c>
      <c r="E50" s="16">
        <v>64.900000000000006</v>
      </c>
      <c r="F50" s="162" t="s">
        <v>66</v>
      </c>
      <c r="G50" s="20">
        <v>3.3</v>
      </c>
      <c r="H50" s="47">
        <f t="shared" si="11"/>
        <v>214.17000000000002</v>
      </c>
      <c r="I50" s="132">
        <v>2</v>
      </c>
      <c r="J50" s="133" t="s">
        <v>59</v>
      </c>
      <c r="K50" s="48">
        <v>55</v>
      </c>
      <c r="L50" s="88">
        <v>4.4999999999999998E-2</v>
      </c>
      <c r="M50" s="50">
        <f t="shared" si="12"/>
        <v>2.9205000000000001</v>
      </c>
      <c r="N50" s="49">
        <f t="shared" si="13"/>
        <v>160.6275</v>
      </c>
      <c r="O50" s="37">
        <f t="shared" si="14"/>
        <v>5.7749999999999995</v>
      </c>
      <c r="P50" s="46">
        <f t="shared" si="15"/>
        <v>374.79750000000001</v>
      </c>
      <c r="Q50" s="176"/>
    </row>
    <row r="51" spans="1:17">
      <c r="A51" s="21">
        <f>IF(C51=0,"",1+MAX(A$9:A50))</f>
        <v>39</v>
      </c>
      <c r="B51" s="163" t="s">
        <v>94</v>
      </c>
      <c r="C51" s="162">
        <v>146</v>
      </c>
      <c r="D51" s="167">
        <v>0.1</v>
      </c>
      <c r="E51" s="16">
        <v>160.60000000000002</v>
      </c>
      <c r="F51" s="162" t="s">
        <v>66</v>
      </c>
      <c r="G51" s="20">
        <v>15</v>
      </c>
      <c r="H51" s="47">
        <f>G51*E51</f>
        <v>2409.0000000000005</v>
      </c>
      <c r="I51" s="132">
        <v>1</v>
      </c>
      <c r="J51" s="133" t="s">
        <v>128</v>
      </c>
      <c r="K51" s="48">
        <v>55</v>
      </c>
      <c r="L51" s="88">
        <v>0.105</v>
      </c>
      <c r="M51" s="50">
        <f>L51*E51</f>
        <v>16.863000000000003</v>
      </c>
      <c r="N51" s="49">
        <f>M51*K51</f>
        <v>927.46500000000015</v>
      </c>
      <c r="O51" s="37">
        <f>(H51+N51)/E51</f>
        <v>20.775000000000002</v>
      </c>
      <c r="P51" s="46">
        <f>O51*E51</f>
        <v>3336.4650000000006</v>
      </c>
      <c r="Q51" s="176"/>
    </row>
    <row r="52" spans="1:17">
      <c r="A52" s="21" t="str">
        <f>IF(C52=0,"",1+MAX(A$9:A51))</f>
        <v/>
      </c>
      <c r="B52" s="164" t="s">
        <v>95</v>
      </c>
      <c r="C52" s="160"/>
      <c r="D52" s="167"/>
      <c r="E52" s="16"/>
      <c r="F52" s="160"/>
      <c r="G52" s="20"/>
      <c r="H52" s="47"/>
      <c r="I52" s="132"/>
      <c r="J52" s="133"/>
      <c r="K52" s="48"/>
      <c r="L52" s="88"/>
      <c r="M52" s="50"/>
      <c r="N52" s="49"/>
      <c r="O52" s="37"/>
      <c r="P52" s="46"/>
      <c r="Q52" s="176"/>
    </row>
    <row r="53" spans="1:17">
      <c r="A53" s="21">
        <f>IF(C53=0,"",1+MAX(A$9:A52))</f>
        <v>40</v>
      </c>
      <c r="B53" s="163" t="s">
        <v>96</v>
      </c>
      <c r="C53" s="162">
        <v>61</v>
      </c>
      <c r="D53" s="167">
        <v>0.1</v>
      </c>
      <c r="E53" s="16">
        <v>67.100000000000009</v>
      </c>
      <c r="F53" s="162" t="s">
        <v>97</v>
      </c>
      <c r="G53" s="20">
        <v>3.3</v>
      </c>
      <c r="H53" s="47">
        <f t="shared" ref="H53" si="16">G53*E53</f>
        <v>221.43</v>
      </c>
      <c r="I53" s="132">
        <v>1</v>
      </c>
      <c r="J53" s="133" t="s">
        <v>59</v>
      </c>
      <c r="K53" s="48">
        <v>55</v>
      </c>
      <c r="L53" s="88">
        <v>4.2000000000000003E-2</v>
      </c>
      <c r="M53" s="50">
        <f t="shared" ref="M53" si="17">L53*E53</f>
        <v>2.8182000000000005</v>
      </c>
      <c r="N53" s="49">
        <f t="shared" ref="N53" si="18">M53*K53</f>
        <v>155.00100000000003</v>
      </c>
      <c r="O53" s="37">
        <f t="shared" ref="O53" si="19">(H53+N53)/E53</f>
        <v>5.61</v>
      </c>
      <c r="P53" s="46">
        <f t="shared" ref="P53" si="20">O53*E53</f>
        <v>376.4310000000001</v>
      </c>
      <c r="Q53" s="176"/>
    </row>
    <row r="54" spans="1:17">
      <c r="A54" s="21">
        <f>IF(C54=0,"",1+MAX(A$9:A53))</f>
        <v>41</v>
      </c>
      <c r="B54" s="163" t="s">
        <v>98</v>
      </c>
      <c r="C54" s="162">
        <v>54</v>
      </c>
      <c r="D54" s="167">
        <v>0.1</v>
      </c>
      <c r="E54" s="16">
        <v>59.400000000000006</v>
      </c>
      <c r="F54" s="162" t="s">
        <v>97</v>
      </c>
      <c r="G54" s="20">
        <v>3.3</v>
      </c>
      <c r="H54" s="47">
        <f t="shared" ref="H54:H81" si="21">G54*E54</f>
        <v>196.02</v>
      </c>
      <c r="I54" s="132">
        <v>1</v>
      </c>
      <c r="J54" s="133" t="s">
        <v>59</v>
      </c>
      <c r="K54" s="48">
        <v>55</v>
      </c>
      <c r="L54" s="88">
        <v>4.2000000000000003E-2</v>
      </c>
      <c r="M54" s="50">
        <f t="shared" ref="M54:M81" si="22">L54*E54</f>
        <v>2.4948000000000006</v>
      </c>
      <c r="N54" s="49">
        <f t="shared" ref="N54:N81" si="23">M54*K54</f>
        <v>137.21400000000003</v>
      </c>
      <c r="O54" s="37">
        <f t="shared" ref="O54:O81" si="24">(H54+N54)/E54</f>
        <v>5.61</v>
      </c>
      <c r="P54" s="46">
        <f t="shared" ref="P54:P81" si="25">O54*E54</f>
        <v>333.23400000000004</v>
      </c>
      <c r="Q54" s="176"/>
    </row>
    <row r="55" spans="1:17">
      <c r="A55" s="21">
        <f>IF(C55=0,"",1+MAX(A$9:A54))</f>
        <v>42</v>
      </c>
      <c r="B55" s="163" t="s">
        <v>99</v>
      </c>
      <c r="C55" s="162">
        <v>20</v>
      </c>
      <c r="D55" s="167">
        <v>0.1</v>
      </c>
      <c r="E55" s="16">
        <v>22</v>
      </c>
      <c r="F55" s="162" t="s">
        <v>97</v>
      </c>
      <c r="G55" s="20">
        <v>3.3</v>
      </c>
      <c r="H55" s="47">
        <f t="shared" si="21"/>
        <v>72.599999999999994</v>
      </c>
      <c r="I55" s="132">
        <v>1</v>
      </c>
      <c r="J55" s="133" t="s">
        <v>59</v>
      </c>
      <c r="K55" s="48">
        <v>55</v>
      </c>
      <c r="L55" s="88">
        <v>4.2000000000000003E-2</v>
      </c>
      <c r="M55" s="50">
        <f t="shared" si="22"/>
        <v>0.92400000000000004</v>
      </c>
      <c r="N55" s="49">
        <f t="shared" si="23"/>
        <v>50.82</v>
      </c>
      <c r="O55" s="37">
        <f t="shared" si="24"/>
        <v>5.6099999999999994</v>
      </c>
      <c r="P55" s="46">
        <f t="shared" si="25"/>
        <v>123.41999999999999</v>
      </c>
      <c r="Q55" s="176"/>
    </row>
    <row r="56" spans="1:17">
      <c r="A56" s="21">
        <f>IF(C56=0,"",1+MAX(A$9:A55))</f>
        <v>43</v>
      </c>
      <c r="B56" s="163" t="s">
        <v>100</v>
      </c>
      <c r="C56" s="162">
        <v>30</v>
      </c>
      <c r="D56" s="167">
        <v>0.1</v>
      </c>
      <c r="E56" s="16">
        <v>33</v>
      </c>
      <c r="F56" s="162" t="s">
        <v>97</v>
      </c>
      <c r="G56" s="20">
        <v>3.3</v>
      </c>
      <c r="H56" s="47">
        <f t="shared" si="21"/>
        <v>108.89999999999999</v>
      </c>
      <c r="I56" s="132">
        <v>1</v>
      </c>
      <c r="J56" s="133" t="s">
        <v>59</v>
      </c>
      <c r="K56" s="48">
        <v>55</v>
      </c>
      <c r="L56" s="88">
        <v>4.2000000000000003E-2</v>
      </c>
      <c r="M56" s="50">
        <f t="shared" si="22"/>
        <v>1.3860000000000001</v>
      </c>
      <c r="N56" s="49">
        <f t="shared" si="23"/>
        <v>76.23</v>
      </c>
      <c r="O56" s="37">
        <f t="shared" si="24"/>
        <v>5.6099999999999994</v>
      </c>
      <c r="P56" s="46">
        <f t="shared" si="25"/>
        <v>185.13</v>
      </c>
      <c r="Q56" s="176"/>
    </row>
    <row r="57" spans="1:17">
      <c r="A57" s="21">
        <f>IF(C57=0,"",1+MAX(A$9:A56))</f>
        <v>44</v>
      </c>
      <c r="B57" s="163" t="s">
        <v>101</v>
      </c>
      <c r="C57" s="162">
        <v>32</v>
      </c>
      <c r="D57" s="167">
        <v>0.1</v>
      </c>
      <c r="E57" s="16">
        <v>35.200000000000003</v>
      </c>
      <c r="F57" s="162" t="s">
        <v>97</v>
      </c>
      <c r="G57" s="20">
        <v>3.3</v>
      </c>
      <c r="H57" s="47">
        <f t="shared" si="21"/>
        <v>116.16</v>
      </c>
      <c r="I57" s="132">
        <v>1</v>
      </c>
      <c r="J57" s="133" t="s">
        <v>59</v>
      </c>
      <c r="K57" s="48">
        <v>55</v>
      </c>
      <c r="L57" s="88">
        <v>4.2000000000000003E-2</v>
      </c>
      <c r="M57" s="50">
        <f t="shared" si="22"/>
        <v>1.4784000000000002</v>
      </c>
      <c r="N57" s="49">
        <f t="shared" si="23"/>
        <v>81.312000000000012</v>
      </c>
      <c r="O57" s="37">
        <f t="shared" si="24"/>
        <v>5.6099999999999994</v>
      </c>
      <c r="P57" s="46">
        <f t="shared" si="25"/>
        <v>197.47200000000001</v>
      </c>
      <c r="Q57" s="176"/>
    </row>
    <row r="58" spans="1:17">
      <c r="A58" s="21">
        <f>IF(C58=0,"",1+MAX(A$9:A57))</f>
        <v>45</v>
      </c>
      <c r="B58" s="163" t="s">
        <v>102</v>
      </c>
      <c r="C58" s="162">
        <v>17</v>
      </c>
      <c r="D58" s="167">
        <v>0.1</v>
      </c>
      <c r="E58" s="16">
        <v>18.700000000000003</v>
      </c>
      <c r="F58" s="162" t="s">
        <v>97</v>
      </c>
      <c r="G58" s="20">
        <v>3.3</v>
      </c>
      <c r="H58" s="47">
        <f t="shared" si="21"/>
        <v>61.710000000000008</v>
      </c>
      <c r="I58" s="132">
        <v>1</v>
      </c>
      <c r="J58" s="133" t="s">
        <v>59</v>
      </c>
      <c r="K58" s="48">
        <v>55</v>
      </c>
      <c r="L58" s="88">
        <v>4.2000000000000003E-2</v>
      </c>
      <c r="M58" s="50">
        <f t="shared" si="22"/>
        <v>0.78540000000000021</v>
      </c>
      <c r="N58" s="49">
        <f t="shared" si="23"/>
        <v>43.19700000000001</v>
      </c>
      <c r="O58" s="37">
        <f t="shared" si="24"/>
        <v>5.6099999999999994</v>
      </c>
      <c r="P58" s="46">
        <f t="shared" si="25"/>
        <v>104.90700000000001</v>
      </c>
      <c r="Q58" s="176"/>
    </row>
    <row r="59" spans="1:17">
      <c r="A59" s="21">
        <f>IF(C59=0,"",1+MAX(A$9:A58))</f>
        <v>46</v>
      </c>
      <c r="B59" s="163" t="s">
        <v>103</v>
      </c>
      <c r="C59" s="162">
        <v>59</v>
      </c>
      <c r="D59" s="167">
        <v>0.1</v>
      </c>
      <c r="E59" s="16">
        <v>64.900000000000006</v>
      </c>
      <c r="F59" s="162" t="s">
        <v>97</v>
      </c>
      <c r="G59" s="20">
        <v>3.3</v>
      </c>
      <c r="H59" s="47">
        <f t="shared" si="21"/>
        <v>214.17000000000002</v>
      </c>
      <c r="I59" s="132">
        <v>1</v>
      </c>
      <c r="J59" s="133" t="s">
        <v>59</v>
      </c>
      <c r="K59" s="48">
        <v>55</v>
      </c>
      <c r="L59" s="88">
        <v>4.2000000000000003E-2</v>
      </c>
      <c r="M59" s="50">
        <f t="shared" si="22"/>
        <v>2.7258000000000004</v>
      </c>
      <c r="N59" s="49">
        <f t="shared" si="23"/>
        <v>149.91900000000001</v>
      </c>
      <c r="O59" s="37">
        <f t="shared" si="24"/>
        <v>5.61</v>
      </c>
      <c r="P59" s="46">
        <f t="shared" si="25"/>
        <v>364.08900000000006</v>
      </c>
      <c r="Q59" s="176"/>
    </row>
    <row r="60" spans="1:17">
      <c r="A60" s="21">
        <f>IF(C60=0,"",1+MAX(A$9:A59))</f>
        <v>47</v>
      </c>
      <c r="B60" s="163" t="s">
        <v>104</v>
      </c>
      <c r="C60" s="162">
        <v>38</v>
      </c>
      <c r="D60" s="167">
        <v>0.1</v>
      </c>
      <c r="E60" s="16">
        <v>41.800000000000004</v>
      </c>
      <c r="F60" s="162" t="s">
        <v>97</v>
      </c>
      <c r="G60" s="20">
        <v>3.3</v>
      </c>
      <c r="H60" s="47">
        <f t="shared" si="21"/>
        <v>137.94</v>
      </c>
      <c r="I60" s="132">
        <v>1</v>
      </c>
      <c r="J60" s="133" t="s">
        <v>59</v>
      </c>
      <c r="K60" s="48">
        <v>55</v>
      </c>
      <c r="L60" s="88">
        <v>4.2000000000000003E-2</v>
      </c>
      <c r="M60" s="50">
        <f t="shared" si="22"/>
        <v>1.7556000000000003</v>
      </c>
      <c r="N60" s="49">
        <f t="shared" si="23"/>
        <v>96.558000000000021</v>
      </c>
      <c r="O60" s="37">
        <f t="shared" si="24"/>
        <v>5.61</v>
      </c>
      <c r="P60" s="46">
        <f t="shared" si="25"/>
        <v>234.49800000000005</v>
      </c>
      <c r="Q60" s="176"/>
    </row>
    <row r="61" spans="1:17">
      <c r="A61" s="21">
        <f>IF(C61=0,"",1+MAX(A$9:A60))</f>
        <v>48</v>
      </c>
      <c r="B61" s="163" t="s">
        <v>105</v>
      </c>
      <c r="C61" s="162">
        <v>16</v>
      </c>
      <c r="D61" s="167">
        <v>0.1</v>
      </c>
      <c r="E61" s="16">
        <v>17.600000000000001</v>
      </c>
      <c r="F61" s="162" t="s">
        <v>97</v>
      </c>
      <c r="G61" s="20">
        <v>3.3</v>
      </c>
      <c r="H61" s="47">
        <f t="shared" si="21"/>
        <v>58.08</v>
      </c>
      <c r="I61" s="132">
        <v>1</v>
      </c>
      <c r="J61" s="133" t="s">
        <v>59</v>
      </c>
      <c r="K61" s="48">
        <v>55</v>
      </c>
      <c r="L61" s="88">
        <v>4.2000000000000003E-2</v>
      </c>
      <c r="M61" s="50">
        <f t="shared" si="22"/>
        <v>0.73920000000000008</v>
      </c>
      <c r="N61" s="49">
        <f t="shared" si="23"/>
        <v>40.656000000000006</v>
      </c>
      <c r="O61" s="37">
        <f t="shared" si="24"/>
        <v>5.6099999999999994</v>
      </c>
      <c r="P61" s="46">
        <f t="shared" si="25"/>
        <v>98.736000000000004</v>
      </c>
      <c r="Q61" s="176"/>
    </row>
    <row r="62" spans="1:17">
      <c r="A62" s="21">
        <f>IF(C62=0,"",1+MAX(A$9:A61))</f>
        <v>49</v>
      </c>
      <c r="B62" s="163" t="s">
        <v>106</v>
      </c>
      <c r="C62" s="162">
        <v>41</v>
      </c>
      <c r="D62" s="167">
        <v>0.1</v>
      </c>
      <c r="E62" s="16">
        <v>45.1</v>
      </c>
      <c r="F62" s="162" t="s">
        <v>97</v>
      </c>
      <c r="G62" s="20">
        <v>3.3</v>
      </c>
      <c r="H62" s="47">
        <f t="shared" si="21"/>
        <v>148.82999999999998</v>
      </c>
      <c r="I62" s="132">
        <v>1</v>
      </c>
      <c r="J62" s="133" t="s">
        <v>59</v>
      </c>
      <c r="K62" s="48">
        <v>55</v>
      </c>
      <c r="L62" s="88">
        <v>4.2000000000000003E-2</v>
      </c>
      <c r="M62" s="50">
        <f t="shared" si="22"/>
        <v>1.8942000000000001</v>
      </c>
      <c r="N62" s="49">
        <f t="shared" si="23"/>
        <v>104.18100000000001</v>
      </c>
      <c r="O62" s="37">
        <f t="shared" si="24"/>
        <v>5.6099999999999994</v>
      </c>
      <c r="P62" s="46">
        <f t="shared" si="25"/>
        <v>253.011</v>
      </c>
      <c r="Q62" s="176"/>
    </row>
    <row r="63" spans="1:17">
      <c r="A63" s="21">
        <f>IF(C63=0,"",1+MAX(A$9:A62))</f>
        <v>50</v>
      </c>
      <c r="B63" s="163" t="s">
        <v>107</v>
      </c>
      <c r="C63" s="162">
        <v>59</v>
      </c>
      <c r="D63" s="167">
        <v>0.1</v>
      </c>
      <c r="E63" s="16">
        <v>64.900000000000006</v>
      </c>
      <c r="F63" s="162" t="s">
        <v>97</v>
      </c>
      <c r="G63" s="20">
        <v>3.3</v>
      </c>
      <c r="H63" s="47">
        <f t="shared" si="21"/>
        <v>214.17000000000002</v>
      </c>
      <c r="I63" s="132">
        <v>1</v>
      </c>
      <c r="J63" s="133" t="s">
        <v>59</v>
      </c>
      <c r="K63" s="48">
        <v>55</v>
      </c>
      <c r="L63" s="88">
        <v>4.2000000000000003E-2</v>
      </c>
      <c r="M63" s="50">
        <f t="shared" si="22"/>
        <v>2.7258000000000004</v>
      </c>
      <c r="N63" s="49">
        <f t="shared" si="23"/>
        <v>149.91900000000001</v>
      </c>
      <c r="O63" s="37">
        <f t="shared" si="24"/>
        <v>5.61</v>
      </c>
      <c r="P63" s="46">
        <f t="shared" si="25"/>
        <v>364.08900000000006</v>
      </c>
      <c r="Q63" s="176"/>
    </row>
    <row r="64" spans="1:17">
      <c r="A64" s="21">
        <f>IF(C64=0,"",1+MAX(A$9:A63))</f>
        <v>51</v>
      </c>
      <c r="B64" s="163" t="s">
        <v>108</v>
      </c>
      <c r="C64" s="162">
        <v>41</v>
      </c>
      <c r="D64" s="167">
        <v>0.1</v>
      </c>
      <c r="E64" s="16">
        <v>45.1</v>
      </c>
      <c r="F64" s="162" t="s">
        <v>97</v>
      </c>
      <c r="G64" s="20">
        <v>3.3</v>
      </c>
      <c r="H64" s="47">
        <f t="shared" si="21"/>
        <v>148.82999999999998</v>
      </c>
      <c r="I64" s="132">
        <v>1</v>
      </c>
      <c r="J64" s="133" t="s">
        <v>59</v>
      </c>
      <c r="K64" s="48">
        <v>55</v>
      </c>
      <c r="L64" s="88">
        <v>4.2000000000000003E-2</v>
      </c>
      <c r="M64" s="50">
        <f t="shared" si="22"/>
        <v>1.8942000000000001</v>
      </c>
      <c r="N64" s="49">
        <f t="shared" si="23"/>
        <v>104.18100000000001</v>
      </c>
      <c r="O64" s="37">
        <f t="shared" si="24"/>
        <v>5.6099999999999994</v>
      </c>
      <c r="P64" s="46">
        <f t="shared" si="25"/>
        <v>253.011</v>
      </c>
      <c r="Q64" s="176"/>
    </row>
    <row r="65" spans="1:17">
      <c r="A65" s="21">
        <f>IF(C65=0,"",1+MAX(A$9:A64))</f>
        <v>52</v>
      </c>
      <c r="B65" s="163" t="s">
        <v>109</v>
      </c>
      <c r="C65" s="162">
        <v>66</v>
      </c>
      <c r="D65" s="167">
        <v>0.1</v>
      </c>
      <c r="E65" s="16">
        <v>72.600000000000009</v>
      </c>
      <c r="F65" s="162" t="s">
        <v>97</v>
      </c>
      <c r="G65" s="20">
        <v>3.3</v>
      </c>
      <c r="H65" s="47">
        <f t="shared" si="21"/>
        <v>239.58</v>
      </c>
      <c r="I65" s="132">
        <v>1</v>
      </c>
      <c r="J65" s="133" t="s">
        <v>59</v>
      </c>
      <c r="K65" s="48">
        <v>55</v>
      </c>
      <c r="L65" s="88">
        <v>4.2000000000000003E-2</v>
      </c>
      <c r="M65" s="50">
        <f t="shared" si="22"/>
        <v>3.0492000000000004</v>
      </c>
      <c r="N65" s="49">
        <f t="shared" si="23"/>
        <v>167.70600000000002</v>
      </c>
      <c r="O65" s="37">
        <f t="shared" si="24"/>
        <v>5.61</v>
      </c>
      <c r="P65" s="46">
        <f t="shared" si="25"/>
        <v>407.28600000000006</v>
      </c>
      <c r="Q65" s="176"/>
    </row>
    <row r="66" spans="1:17">
      <c r="A66" s="21">
        <f>IF(C66=0,"",1+MAX(A$9:A65))</f>
        <v>53</v>
      </c>
      <c r="B66" s="163" t="s">
        <v>110</v>
      </c>
      <c r="C66" s="162">
        <v>57</v>
      </c>
      <c r="D66" s="167">
        <v>0.1</v>
      </c>
      <c r="E66" s="16">
        <v>62.7</v>
      </c>
      <c r="F66" s="162" t="s">
        <v>97</v>
      </c>
      <c r="G66" s="20">
        <v>3.3</v>
      </c>
      <c r="H66" s="47">
        <f t="shared" si="21"/>
        <v>206.91</v>
      </c>
      <c r="I66" s="132">
        <v>1</v>
      </c>
      <c r="J66" s="133" t="s">
        <v>59</v>
      </c>
      <c r="K66" s="48">
        <v>55</v>
      </c>
      <c r="L66" s="88">
        <v>4.2000000000000003E-2</v>
      </c>
      <c r="M66" s="50">
        <f t="shared" si="22"/>
        <v>2.6334000000000004</v>
      </c>
      <c r="N66" s="49">
        <f t="shared" si="23"/>
        <v>144.83700000000002</v>
      </c>
      <c r="O66" s="37">
        <f t="shared" si="24"/>
        <v>5.61</v>
      </c>
      <c r="P66" s="46">
        <f t="shared" si="25"/>
        <v>351.74700000000001</v>
      </c>
      <c r="Q66" s="176"/>
    </row>
    <row r="67" spans="1:17">
      <c r="A67" s="21">
        <f>IF(C67=0,"",1+MAX(A$9:A66))</f>
        <v>54</v>
      </c>
      <c r="B67" s="163" t="s">
        <v>111</v>
      </c>
      <c r="C67" s="162">
        <v>14</v>
      </c>
      <c r="D67" s="167">
        <v>0.1</v>
      </c>
      <c r="E67" s="16">
        <v>15.400000000000002</v>
      </c>
      <c r="F67" s="162" t="s">
        <v>97</v>
      </c>
      <c r="G67" s="20">
        <v>3.3</v>
      </c>
      <c r="H67" s="47">
        <f t="shared" si="21"/>
        <v>50.820000000000007</v>
      </c>
      <c r="I67" s="132">
        <v>1</v>
      </c>
      <c r="J67" s="133" t="s">
        <v>59</v>
      </c>
      <c r="K67" s="48">
        <v>55</v>
      </c>
      <c r="L67" s="88">
        <v>4.2000000000000003E-2</v>
      </c>
      <c r="M67" s="50">
        <f t="shared" si="22"/>
        <v>0.64680000000000015</v>
      </c>
      <c r="N67" s="49">
        <f t="shared" si="23"/>
        <v>35.574000000000005</v>
      </c>
      <c r="O67" s="37">
        <f t="shared" si="24"/>
        <v>5.6099999999999994</v>
      </c>
      <c r="P67" s="46">
        <f t="shared" si="25"/>
        <v>86.394000000000005</v>
      </c>
      <c r="Q67" s="176"/>
    </row>
    <row r="68" spans="1:17">
      <c r="A68" s="21">
        <f>IF(C68=0,"",1+MAX(A$9:A67))</f>
        <v>55</v>
      </c>
      <c r="B68" s="163" t="s">
        <v>112</v>
      </c>
      <c r="C68" s="162">
        <v>25</v>
      </c>
      <c r="D68" s="167">
        <v>0.1</v>
      </c>
      <c r="E68" s="16">
        <v>27.500000000000004</v>
      </c>
      <c r="F68" s="162" t="s">
        <v>97</v>
      </c>
      <c r="G68" s="20">
        <v>3.3</v>
      </c>
      <c r="H68" s="47">
        <f t="shared" si="21"/>
        <v>90.75</v>
      </c>
      <c r="I68" s="132">
        <v>1</v>
      </c>
      <c r="J68" s="133" t="s">
        <v>59</v>
      </c>
      <c r="K68" s="48">
        <v>55</v>
      </c>
      <c r="L68" s="88">
        <v>4.2000000000000003E-2</v>
      </c>
      <c r="M68" s="50">
        <f t="shared" si="22"/>
        <v>1.1550000000000002</v>
      </c>
      <c r="N68" s="49">
        <f t="shared" si="23"/>
        <v>63.525000000000013</v>
      </c>
      <c r="O68" s="37">
        <f t="shared" si="24"/>
        <v>5.6099999999999994</v>
      </c>
      <c r="P68" s="46">
        <f t="shared" si="25"/>
        <v>154.27500000000001</v>
      </c>
      <c r="Q68" s="176"/>
    </row>
    <row r="69" spans="1:17">
      <c r="A69" s="21">
        <f>IF(C69=0,"",1+MAX(A$9:A68))</f>
        <v>56</v>
      </c>
      <c r="B69" s="163" t="s">
        <v>113</v>
      </c>
      <c r="C69" s="162">
        <v>52</v>
      </c>
      <c r="D69" s="167">
        <v>0.1</v>
      </c>
      <c r="E69" s="16">
        <v>57.2</v>
      </c>
      <c r="F69" s="162" t="s">
        <v>97</v>
      </c>
      <c r="G69" s="20">
        <v>3.3</v>
      </c>
      <c r="H69" s="47">
        <f t="shared" si="21"/>
        <v>188.76</v>
      </c>
      <c r="I69" s="132">
        <v>1</v>
      </c>
      <c r="J69" s="133" t="s">
        <v>59</v>
      </c>
      <c r="K69" s="48">
        <v>55</v>
      </c>
      <c r="L69" s="88">
        <v>4.2000000000000003E-2</v>
      </c>
      <c r="M69" s="50">
        <f t="shared" si="22"/>
        <v>2.4024000000000001</v>
      </c>
      <c r="N69" s="49">
        <f t="shared" si="23"/>
        <v>132.13200000000001</v>
      </c>
      <c r="O69" s="37">
        <f t="shared" si="24"/>
        <v>5.6099999999999994</v>
      </c>
      <c r="P69" s="46">
        <f t="shared" si="25"/>
        <v>320.892</v>
      </c>
      <c r="Q69" s="176"/>
    </row>
    <row r="70" spans="1:17">
      <c r="A70" s="21">
        <f>IF(C70=0,"",1+MAX(A$9:A69))</f>
        <v>57</v>
      </c>
      <c r="B70" s="163" t="s">
        <v>114</v>
      </c>
      <c r="C70" s="162">
        <v>37</v>
      </c>
      <c r="D70" s="167">
        <v>0.1</v>
      </c>
      <c r="E70" s="16">
        <v>40.700000000000003</v>
      </c>
      <c r="F70" s="162" t="s">
        <v>97</v>
      </c>
      <c r="G70" s="20">
        <v>3.3</v>
      </c>
      <c r="H70" s="47">
        <f t="shared" si="21"/>
        <v>134.31</v>
      </c>
      <c r="I70" s="132">
        <v>1</v>
      </c>
      <c r="J70" s="133" t="s">
        <v>59</v>
      </c>
      <c r="K70" s="48">
        <v>55</v>
      </c>
      <c r="L70" s="88">
        <v>4.2000000000000003E-2</v>
      </c>
      <c r="M70" s="50">
        <f t="shared" si="22"/>
        <v>1.7094000000000003</v>
      </c>
      <c r="N70" s="49">
        <f t="shared" si="23"/>
        <v>94.01700000000001</v>
      </c>
      <c r="O70" s="37">
        <f t="shared" si="24"/>
        <v>5.6099999999999994</v>
      </c>
      <c r="P70" s="46">
        <f t="shared" si="25"/>
        <v>228.327</v>
      </c>
      <c r="Q70" s="176"/>
    </row>
    <row r="71" spans="1:17">
      <c r="A71" s="21">
        <f>IF(C71=0,"",1+MAX(A$9:A70))</f>
        <v>58</v>
      </c>
      <c r="B71" s="163" t="s">
        <v>115</v>
      </c>
      <c r="C71" s="162">
        <v>46</v>
      </c>
      <c r="D71" s="167">
        <v>0.1</v>
      </c>
      <c r="E71" s="16">
        <v>50.6</v>
      </c>
      <c r="F71" s="162" t="s">
        <v>97</v>
      </c>
      <c r="G71" s="20">
        <v>3.3</v>
      </c>
      <c r="H71" s="47">
        <f t="shared" si="21"/>
        <v>166.98</v>
      </c>
      <c r="I71" s="132">
        <v>1</v>
      </c>
      <c r="J71" s="133" t="s">
        <v>59</v>
      </c>
      <c r="K71" s="48">
        <v>55</v>
      </c>
      <c r="L71" s="88">
        <v>4.2000000000000003E-2</v>
      </c>
      <c r="M71" s="50">
        <f t="shared" si="22"/>
        <v>2.1252</v>
      </c>
      <c r="N71" s="49">
        <f t="shared" si="23"/>
        <v>116.886</v>
      </c>
      <c r="O71" s="37">
        <f t="shared" si="24"/>
        <v>5.6099999999999994</v>
      </c>
      <c r="P71" s="46">
        <f t="shared" si="25"/>
        <v>283.86599999999999</v>
      </c>
      <c r="Q71" s="176"/>
    </row>
    <row r="72" spans="1:17">
      <c r="A72" s="21">
        <f>IF(C72=0,"",1+MAX(A$9:A71))</f>
        <v>59</v>
      </c>
      <c r="B72" s="163" t="s">
        <v>116</v>
      </c>
      <c r="C72" s="162">
        <v>27</v>
      </c>
      <c r="D72" s="167">
        <v>0.1</v>
      </c>
      <c r="E72" s="16">
        <v>29.700000000000003</v>
      </c>
      <c r="F72" s="162" t="s">
        <v>97</v>
      </c>
      <c r="G72" s="20">
        <v>3.3</v>
      </c>
      <c r="H72" s="47">
        <f t="shared" si="21"/>
        <v>98.01</v>
      </c>
      <c r="I72" s="132">
        <v>1</v>
      </c>
      <c r="J72" s="133" t="s">
        <v>59</v>
      </c>
      <c r="K72" s="48">
        <v>55</v>
      </c>
      <c r="L72" s="88">
        <v>4.2000000000000003E-2</v>
      </c>
      <c r="M72" s="50">
        <f t="shared" si="22"/>
        <v>1.2474000000000003</v>
      </c>
      <c r="N72" s="49">
        <f t="shared" si="23"/>
        <v>68.607000000000014</v>
      </c>
      <c r="O72" s="37">
        <f t="shared" si="24"/>
        <v>5.61</v>
      </c>
      <c r="P72" s="46">
        <f t="shared" si="25"/>
        <v>166.61700000000002</v>
      </c>
      <c r="Q72" s="176"/>
    </row>
    <row r="73" spans="1:17">
      <c r="A73" s="21">
        <f>IF(C73=0,"",1+MAX(A$9:A72))</f>
        <v>60</v>
      </c>
      <c r="B73" s="163" t="s">
        <v>117</v>
      </c>
      <c r="C73" s="162">
        <v>42</v>
      </c>
      <c r="D73" s="167">
        <v>0.1</v>
      </c>
      <c r="E73" s="16">
        <v>46.2</v>
      </c>
      <c r="F73" s="162" t="s">
        <v>97</v>
      </c>
      <c r="G73" s="20">
        <v>3.3</v>
      </c>
      <c r="H73" s="47">
        <f t="shared" si="21"/>
        <v>152.46</v>
      </c>
      <c r="I73" s="132">
        <v>1</v>
      </c>
      <c r="J73" s="133" t="s">
        <v>59</v>
      </c>
      <c r="K73" s="48">
        <v>55</v>
      </c>
      <c r="L73" s="88">
        <v>4.2000000000000003E-2</v>
      </c>
      <c r="M73" s="50">
        <f t="shared" si="22"/>
        <v>1.9404000000000003</v>
      </c>
      <c r="N73" s="49">
        <f t="shared" si="23"/>
        <v>106.72200000000002</v>
      </c>
      <c r="O73" s="37">
        <f t="shared" si="24"/>
        <v>5.61</v>
      </c>
      <c r="P73" s="46">
        <f t="shared" si="25"/>
        <v>259.18200000000002</v>
      </c>
      <c r="Q73" s="176"/>
    </row>
    <row r="74" spans="1:17">
      <c r="A74" s="21">
        <f>IF(C74=0,"",1+MAX(A$9:A73))</f>
        <v>61</v>
      </c>
      <c r="B74" s="163" t="s">
        <v>118</v>
      </c>
      <c r="C74" s="162">
        <v>30</v>
      </c>
      <c r="D74" s="167">
        <v>0.1</v>
      </c>
      <c r="E74" s="16">
        <v>33</v>
      </c>
      <c r="F74" s="162" t="s">
        <v>97</v>
      </c>
      <c r="G74" s="20">
        <v>3.3</v>
      </c>
      <c r="H74" s="47">
        <f t="shared" si="21"/>
        <v>108.89999999999999</v>
      </c>
      <c r="I74" s="132">
        <v>1</v>
      </c>
      <c r="J74" s="133" t="s">
        <v>59</v>
      </c>
      <c r="K74" s="48">
        <v>55</v>
      </c>
      <c r="L74" s="88">
        <v>4.2000000000000003E-2</v>
      </c>
      <c r="M74" s="50">
        <f t="shared" si="22"/>
        <v>1.3860000000000001</v>
      </c>
      <c r="N74" s="49">
        <f t="shared" si="23"/>
        <v>76.23</v>
      </c>
      <c r="O74" s="37">
        <f t="shared" si="24"/>
        <v>5.6099999999999994</v>
      </c>
      <c r="P74" s="46">
        <f t="shared" si="25"/>
        <v>185.13</v>
      </c>
      <c r="Q74" s="176"/>
    </row>
    <row r="75" spans="1:17">
      <c r="A75" s="21">
        <f>IF(C75=0,"",1+MAX(A$9:A74))</f>
        <v>62</v>
      </c>
      <c r="B75" s="163" t="s">
        <v>119</v>
      </c>
      <c r="C75" s="162">
        <v>30</v>
      </c>
      <c r="D75" s="167">
        <v>0.1</v>
      </c>
      <c r="E75" s="16">
        <v>33</v>
      </c>
      <c r="F75" s="162" t="s">
        <v>97</v>
      </c>
      <c r="G75" s="20">
        <v>3.3</v>
      </c>
      <c r="H75" s="47">
        <f t="shared" si="21"/>
        <v>108.89999999999999</v>
      </c>
      <c r="I75" s="132">
        <v>1</v>
      </c>
      <c r="J75" s="133" t="s">
        <v>59</v>
      </c>
      <c r="K75" s="48">
        <v>55</v>
      </c>
      <c r="L75" s="88">
        <v>4.2000000000000003E-2</v>
      </c>
      <c r="M75" s="50">
        <f t="shared" si="22"/>
        <v>1.3860000000000001</v>
      </c>
      <c r="N75" s="49">
        <f t="shared" si="23"/>
        <v>76.23</v>
      </c>
      <c r="O75" s="37">
        <f t="shared" si="24"/>
        <v>5.6099999999999994</v>
      </c>
      <c r="P75" s="46">
        <f t="shared" si="25"/>
        <v>185.13</v>
      </c>
      <c r="Q75" s="176"/>
    </row>
    <row r="76" spans="1:17">
      <c r="A76" s="21">
        <f>IF(C76=0,"",1+MAX(A$9:A75))</f>
        <v>63</v>
      </c>
      <c r="B76" s="163" t="s">
        <v>120</v>
      </c>
      <c r="C76" s="162">
        <v>44</v>
      </c>
      <c r="D76" s="167">
        <v>0.1</v>
      </c>
      <c r="E76" s="16">
        <v>48.400000000000006</v>
      </c>
      <c r="F76" s="162" t="s">
        <v>97</v>
      </c>
      <c r="G76" s="20">
        <v>3.3</v>
      </c>
      <c r="H76" s="47">
        <f t="shared" si="21"/>
        <v>159.72</v>
      </c>
      <c r="I76" s="132">
        <v>1</v>
      </c>
      <c r="J76" s="133" t="s">
        <v>59</v>
      </c>
      <c r="K76" s="48">
        <v>55</v>
      </c>
      <c r="L76" s="88">
        <v>4.2000000000000003E-2</v>
      </c>
      <c r="M76" s="50">
        <f t="shared" si="22"/>
        <v>2.0328000000000004</v>
      </c>
      <c r="N76" s="49">
        <f t="shared" si="23"/>
        <v>111.80400000000002</v>
      </c>
      <c r="O76" s="37">
        <f t="shared" si="24"/>
        <v>5.6099999999999994</v>
      </c>
      <c r="P76" s="46">
        <f t="shared" si="25"/>
        <v>271.524</v>
      </c>
      <c r="Q76" s="176"/>
    </row>
    <row r="77" spans="1:17">
      <c r="A77" s="21">
        <f>IF(C77=0,"",1+MAX(A$9:A76))</f>
        <v>64</v>
      </c>
      <c r="B77" s="163" t="s">
        <v>121</v>
      </c>
      <c r="C77" s="162">
        <v>24</v>
      </c>
      <c r="D77" s="167">
        <v>0.1</v>
      </c>
      <c r="E77" s="16">
        <v>26.400000000000002</v>
      </c>
      <c r="F77" s="162" t="s">
        <v>97</v>
      </c>
      <c r="G77" s="20">
        <v>3.3</v>
      </c>
      <c r="H77" s="47">
        <f t="shared" si="21"/>
        <v>87.12</v>
      </c>
      <c r="I77" s="132">
        <v>1</v>
      </c>
      <c r="J77" s="133" t="s">
        <v>59</v>
      </c>
      <c r="K77" s="48">
        <v>55</v>
      </c>
      <c r="L77" s="88">
        <v>4.2000000000000003E-2</v>
      </c>
      <c r="M77" s="50">
        <f t="shared" si="22"/>
        <v>1.1088000000000002</v>
      </c>
      <c r="N77" s="49">
        <f t="shared" si="23"/>
        <v>60.984000000000016</v>
      </c>
      <c r="O77" s="37">
        <f t="shared" si="24"/>
        <v>5.61</v>
      </c>
      <c r="P77" s="46">
        <f t="shared" si="25"/>
        <v>148.10400000000001</v>
      </c>
      <c r="Q77" s="176"/>
    </row>
    <row r="78" spans="1:17">
      <c r="A78" s="21">
        <f>IF(C78=0,"",1+MAX(A$9:A77))</f>
        <v>65</v>
      </c>
      <c r="B78" s="163" t="s">
        <v>122</v>
      </c>
      <c r="C78" s="162">
        <v>40</v>
      </c>
      <c r="D78" s="167">
        <v>0.1</v>
      </c>
      <c r="E78" s="16">
        <v>44</v>
      </c>
      <c r="F78" s="162" t="s">
        <v>97</v>
      </c>
      <c r="G78" s="20">
        <v>3.3</v>
      </c>
      <c r="H78" s="47">
        <f t="shared" si="21"/>
        <v>145.19999999999999</v>
      </c>
      <c r="I78" s="132">
        <v>1</v>
      </c>
      <c r="J78" s="133" t="s">
        <v>59</v>
      </c>
      <c r="K78" s="48">
        <v>55</v>
      </c>
      <c r="L78" s="88">
        <v>4.2000000000000003E-2</v>
      </c>
      <c r="M78" s="50">
        <f t="shared" si="22"/>
        <v>1.8480000000000001</v>
      </c>
      <c r="N78" s="49">
        <f t="shared" si="23"/>
        <v>101.64</v>
      </c>
      <c r="O78" s="37">
        <f t="shared" si="24"/>
        <v>5.6099999999999994</v>
      </c>
      <c r="P78" s="46">
        <f t="shared" si="25"/>
        <v>246.83999999999997</v>
      </c>
      <c r="Q78" s="176"/>
    </row>
    <row r="79" spans="1:17">
      <c r="A79" s="21">
        <f>IF(C79=0,"",1+MAX(A$9:A78))</f>
        <v>66</v>
      </c>
      <c r="B79" s="163" t="s">
        <v>123</v>
      </c>
      <c r="C79" s="162">
        <v>24</v>
      </c>
      <c r="D79" s="167">
        <v>0.1</v>
      </c>
      <c r="E79" s="16">
        <v>26.400000000000002</v>
      </c>
      <c r="F79" s="162" t="s">
        <v>97</v>
      </c>
      <c r="G79" s="20">
        <v>3.3</v>
      </c>
      <c r="H79" s="47">
        <f t="shared" si="21"/>
        <v>87.12</v>
      </c>
      <c r="I79" s="132">
        <v>1</v>
      </c>
      <c r="J79" s="133" t="s">
        <v>59</v>
      </c>
      <c r="K79" s="48">
        <v>55</v>
      </c>
      <c r="L79" s="88">
        <v>4.2000000000000003E-2</v>
      </c>
      <c r="M79" s="50">
        <f t="shared" si="22"/>
        <v>1.1088000000000002</v>
      </c>
      <c r="N79" s="49">
        <f t="shared" si="23"/>
        <v>60.984000000000016</v>
      </c>
      <c r="O79" s="37">
        <f t="shared" si="24"/>
        <v>5.61</v>
      </c>
      <c r="P79" s="46">
        <f t="shared" si="25"/>
        <v>148.10400000000001</v>
      </c>
      <c r="Q79" s="176"/>
    </row>
    <row r="80" spans="1:17">
      <c r="A80" s="21">
        <f>IF(C80=0,"",1+MAX(A$9:A79))</f>
        <v>67</v>
      </c>
      <c r="B80" s="163" t="s">
        <v>124</v>
      </c>
      <c r="C80" s="162">
        <v>22</v>
      </c>
      <c r="D80" s="167">
        <v>0.1</v>
      </c>
      <c r="E80" s="16">
        <v>24.200000000000003</v>
      </c>
      <c r="F80" s="162" t="s">
        <v>97</v>
      </c>
      <c r="G80" s="20">
        <v>3.3</v>
      </c>
      <c r="H80" s="47">
        <f t="shared" si="21"/>
        <v>79.86</v>
      </c>
      <c r="I80" s="132">
        <v>1</v>
      </c>
      <c r="J80" s="133" t="s">
        <v>59</v>
      </c>
      <c r="K80" s="48">
        <v>55</v>
      </c>
      <c r="L80" s="88">
        <v>4.2000000000000003E-2</v>
      </c>
      <c r="M80" s="50">
        <f t="shared" si="22"/>
        <v>1.0164000000000002</v>
      </c>
      <c r="N80" s="49">
        <f t="shared" si="23"/>
        <v>55.902000000000008</v>
      </c>
      <c r="O80" s="37">
        <f t="shared" si="24"/>
        <v>5.6099999999999994</v>
      </c>
      <c r="P80" s="46">
        <f t="shared" si="25"/>
        <v>135.762</v>
      </c>
      <c r="Q80" s="176"/>
    </row>
    <row r="81" spans="1:17">
      <c r="A81" s="21">
        <f>IF(C81=0,"",1+MAX(A$9:A80))</f>
        <v>68</v>
      </c>
      <c r="B81" s="163" t="s">
        <v>125</v>
      </c>
      <c r="C81" s="162">
        <v>65</v>
      </c>
      <c r="D81" s="167">
        <v>0.1</v>
      </c>
      <c r="E81" s="16">
        <v>71.5</v>
      </c>
      <c r="F81" s="162" t="s">
        <v>97</v>
      </c>
      <c r="G81" s="20">
        <v>15</v>
      </c>
      <c r="H81" s="47">
        <f t="shared" si="21"/>
        <v>1072.5</v>
      </c>
      <c r="I81" s="132">
        <v>1</v>
      </c>
      <c r="J81" s="133" t="s">
        <v>128</v>
      </c>
      <c r="K81" s="48">
        <v>55</v>
      </c>
      <c r="L81" s="88">
        <v>0.105</v>
      </c>
      <c r="M81" s="50">
        <f t="shared" si="22"/>
        <v>7.5074999999999994</v>
      </c>
      <c r="N81" s="49">
        <f t="shared" si="23"/>
        <v>412.91249999999997</v>
      </c>
      <c r="O81" s="37">
        <f t="shared" si="24"/>
        <v>20.774999999999999</v>
      </c>
      <c r="P81" s="46">
        <f t="shared" si="25"/>
        <v>1485.4124999999999</v>
      </c>
      <c r="Q81" s="176"/>
    </row>
    <row r="82" spans="1:17">
      <c r="A82" s="21" t="str">
        <f>IF(C82=0,"",1+MAX(A$9:A81))</f>
        <v/>
      </c>
      <c r="B82" s="164" t="s">
        <v>126</v>
      </c>
      <c r="C82" s="160"/>
      <c r="D82" s="167"/>
      <c r="E82" s="16"/>
      <c r="F82" s="160"/>
      <c r="G82" s="20"/>
      <c r="H82" s="47"/>
      <c r="I82" s="132"/>
      <c r="J82" s="133"/>
      <c r="K82" s="48"/>
      <c r="L82" s="88"/>
      <c r="M82" s="50"/>
      <c r="N82" s="49"/>
      <c r="O82" s="37"/>
      <c r="P82" s="46"/>
      <c r="Q82" s="176"/>
    </row>
    <row r="83" spans="1:17" ht="16" thickBot="1">
      <c r="A83" s="21">
        <f>IF(C83=0,"",1+MAX(A$9:A82))</f>
        <v>69</v>
      </c>
      <c r="B83" s="163" t="s">
        <v>127</v>
      </c>
      <c r="C83" s="162">
        <v>99</v>
      </c>
      <c r="D83" s="167">
        <v>0.1</v>
      </c>
      <c r="E83" s="16">
        <v>108.9</v>
      </c>
      <c r="F83" s="162" t="s">
        <v>66</v>
      </c>
      <c r="G83" s="20">
        <v>16</v>
      </c>
      <c r="H83" s="47">
        <f>G83*E83</f>
        <v>1742.4</v>
      </c>
      <c r="I83" s="132">
        <v>1</v>
      </c>
      <c r="J83" s="133" t="s">
        <v>128</v>
      </c>
      <c r="K83" s="48">
        <v>55</v>
      </c>
      <c r="L83" s="88">
        <v>0.15</v>
      </c>
      <c r="M83" s="50">
        <f>L83*E83</f>
        <v>16.335000000000001</v>
      </c>
      <c r="N83" s="49">
        <f>M83*K83</f>
        <v>898.42500000000007</v>
      </c>
      <c r="O83" s="37">
        <f>(H83+N83)/E83</f>
        <v>24.25</v>
      </c>
      <c r="P83" s="46">
        <f>O83*E83</f>
        <v>2640.8250000000003</v>
      </c>
      <c r="Q83" s="176"/>
    </row>
    <row r="84" spans="1:17" ht="16" thickBot="1">
      <c r="A84" s="126" t="str">
        <f>IF(C84=0,"",1+MAX(A$8:A83))</f>
        <v/>
      </c>
      <c r="B84" s="127" t="s">
        <v>32</v>
      </c>
      <c r="C84" s="39"/>
      <c r="D84" s="40"/>
      <c r="E84" s="41"/>
      <c r="F84" s="42" t="s">
        <v>47</v>
      </c>
      <c r="G84" s="41"/>
      <c r="H84" s="43">
        <f>SUM(H22:H83)</f>
        <v>21468.15</v>
      </c>
      <c r="I84" s="43"/>
      <c r="J84" s="43"/>
      <c r="K84" s="43"/>
      <c r="L84" s="89"/>
      <c r="M84" s="42" t="s">
        <v>37</v>
      </c>
      <c r="N84" s="43">
        <f>SUM(N22:N83)</f>
        <v>14231.778</v>
      </c>
      <c r="O84" s="44"/>
      <c r="P84" s="45"/>
      <c r="Q84" s="128">
        <f>(SUM(P22:P84))</f>
        <v>35699.928</v>
      </c>
    </row>
    <row r="85" spans="1:17" ht="16" thickBot="1">
      <c r="A85" s="170"/>
      <c r="B85" s="171"/>
      <c r="C85" s="171"/>
      <c r="D85" s="171"/>
      <c r="E85" s="171"/>
      <c r="F85" s="171"/>
      <c r="G85" s="171"/>
      <c r="H85" s="171"/>
      <c r="I85" s="171"/>
      <c r="J85" s="171"/>
      <c r="K85" s="171"/>
      <c r="L85" s="171"/>
      <c r="M85" s="171"/>
      <c r="N85" s="171"/>
      <c r="O85" s="171"/>
      <c r="P85" s="171"/>
      <c r="Q85" s="172"/>
    </row>
    <row r="86" spans="1:17">
      <c r="A86" s="52" t="s">
        <v>33</v>
      </c>
      <c r="B86" s="53"/>
      <c r="C86" s="54"/>
      <c r="D86" s="54"/>
      <c r="E86" s="54"/>
      <c r="F86" s="54"/>
      <c r="G86" s="54"/>
      <c r="H86" s="55"/>
      <c r="I86" s="55"/>
      <c r="J86" s="55"/>
      <c r="K86" s="55"/>
      <c r="L86" s="91"/>
      <c r="M86" s="55"/>
      <c r="N86" s="53"/>
      <c r="O86" s="56"/>
      <c r="P86" s="56"/>
      <c r="Q86" s="57">
        <f>SUM(Q9:Q85)</f>
        <v>35699.928</v>
      </c>
    </row>
    <row r="87" spans="1:17">
      <c r="A87" s="142" t="s">
        <v>60</v>
      </c>
      <c r="B87" s="144"/>
      <c r="C87" s="145">
        <v>0.2</v>
      </c>
      <c r="D87" s="145"/>
      <c r="E87" s="145"/>
      <c r="F87" s="146"/>
      <c r="G87" s="146"/>
      <c r="H87" s="147"/>
      <c r="I87" s="147"/>
      <c r="J87" s="147"/>
      <c r="K87" s="147"/>
      <c r="L87" s="148"/>
      <c r="M87" s="147"/>
      <c r="N87" s="149"/>
      <c r="O87" s="150"/>
      <c r="P87" s="150"/>
      <c r="Q87" s="143">
        <f>(Q86*C87)</f>
        <v>7139.9856</v>
      </c>
    </row>
    <row r="88" spans="1:17">
      <c r="A88" s="142" t="s">
        <v>61</v>
      </c>
      <c r="B88" s="144"/>
      <c r="C88" s="145">
        <v>0.03</v>
      </c>
      <c r="D88" s="145"/>
      <c r="E88" s="145"/>
      <c r="F88" s="146"/>
      <c r="G88" s="146"/>
      <c r="H88" s="147"/>
      <c r="I88" s="147"/>
      <c r="J88" s="147"/>
      <c r="K88" s="147"/>
      <c r="L88" s="148"/>
      <c r="M88" s="147"/>
      <c r="N88" s="149"/>
      <c r="O88" s="150"/>
      <c r="P88" s="150"/>
      <c r="Q88" s="143">
        <f>(Q86*C88)</f>
        <v>1070.99784</v>
      </c>
    </row>
    <row r="89" spans="1:17">
      <c r="A89" s="142" t="s">
        <v>62</v>
      </c>
      <c r="B89" s="144"/>
      <c r="C89" s="145">
        <v>7.0000000000000007E-2</v>
      </c>
      <c r="D89" s="145"/>
      <c r="E89" s="145"/>
      <c r="F89" s="151"/>
      <c r="G89" s="151"/>
      <c r="H89" s="152"/>
      <c r="I89" s="152"/>
      <c r="J89" s="152"/>
      <c r="K89" s="152"/>
      <c r="L89" s="148"/>
      <c r="M89" s="152"/>
      <c r="N89" s="153"/>
      <c r="O89" s="154"/>
      <c r="P89" s="154"/>
      <c r="Q89" s="143">
        <f>(Q86*C89)</f>
        <v>2498.9949600000004</v>
      </c>
    </row>
    <row r="90" spans="1:17" ht="16" thickBot="1">
      <c r="A90" s="58" t="s">
        <v>34</v>
      </c>
      <c r="B90" s="59"/>
      <c r="C90" s="60"/>
      <c r="D90" s="60"/>
      <c r="E90" s="60"/>
      <c r="F90" s="60"/>
      <c r="G90" s="60"/>
      <c r="H90" s="61"/>
      <c r="I90" s="61"/>
      <c r="J90" s="61"/>
      <c r="K90" s="61"/>
      <c r="L90" s="92"/>
      <c r="M90" s="61"/>
      <c r="N90" s="59"/>
      <c r="O90" s="62"/>
      <c r="P90" s="62"/>
      <c r="Q90" s="63">
        <f>SUM(Q86:Q89)</f>
        <v>46409.9064</v>
      </c>
    </row>
    <row r="91" spans="1:17">
      <c r="A91" s="64" t="s">
        <v>35</v>
      </c>
      <c r="B91" s="65"/>
      <c r="C91" s="66"/>
      <c r="D91" s="66"/>
      <c r="E91" s="66"/>
      <c r="F91" s="66"/>
      <c r="G91" s="66"/>
      <c r="H91" s="67"/>
      <c r="I91" s="67"/>
      <c r="J91" s="67"/>
      <c r="K91" s="67"/>
      <c r="L91" s="93"/>
      <c r="M91" s="67"/>
      <c r="N91" s="65"/>
      <c r="O91" s="68"/>
      <c r="P91" s="68"/>
      <c r="Q91" s="69"/>
    </row>
    <row r="92" spans="1:17">
      <c r="A92" s="70" t="s">
        <v>63</v>
      </c>
      <c r="B92" s="71"/>
      <c r="C92" s="72"/>
      <c r="D92" s="72"/>
      <c r="E92" s="72"/>
      <c r="F92" s="72"/>
      <c r="G92" s="72"/>
      <c r="H92" s="73"/>
      <c r="I92" s="73"/>
      <c r="J92" s="73"/>
      <c r="K92" s="73"/>
      <c r="L92" s="94"/>
      <c r="M92" s="73"/>
      <c r="N92" s="71"/>
      <c r="O92" s="74"/>
      <c r="P92" s="74"/>
      <c r="Q92" s="75"/>
    </row>
    <row r="93" spans="1:17">
      <c r="A93" s="76" t="s">
        <v>15</v>
      </c>
      <c r="B93" s="71"/>
      <c r="C93" s="72"/>
      <c r="D93" s="72"/>
      <c r="E93" s="72"/>
      <c r="F93" s="72"/>
      <c r="G93" s="72"/>
      <c r="H93" s="73"/>
      <c r="I93" s="73"/>
      <c r="J93" s="73"/>
      <c r="K93" s="73"/>
      <c r="L93" s="94"/>
      <c r="M93" s="73"/>
      <c r="N93" s="71"/>
      <c r="O93" s="74"/>
      <c r="P93" s="74"/>
      <c r="Q93" s="75"/>
    </row>
    <row r="94" spans="1:17" ht="16" thickBot="1">
      <c r="A94" s="77" t="s">
        <v>56</v>
      </c>
      <c r="B94" s="78"/>
      <c r="C94" s="79"/>
      <c r="D94" s="79"/>
      <c r="E94" s="79"/>
      <c r="F94" s="79"/>
      <c r="G94" s="79"/>
      <c r="H94" s="80"/>
      <c r="I94" s="80"/>
      <c r="J94" s="80"/>
      <c r="K94" s="80"/>
      <c r="L94" s="95"/>
      <c r="M94" s="80"/>
      <c r="N94" s="78"/>
      <c r="O94" s="81"/>
      <c r="P94" s="81"/>
      <c r="Q94" s="82"/>
    </row>
  </sheetData>
  <mergeCells count="7">
    <mergeCell ref="A85:Q85"/>
    <mergeCell ref="A20:Q20"/>
    <mergeCell ref="C21:Q21"/>
    <mergeCell ref="Q22:Q83"/>
    <mergeCell ref="A6:B6"/>
    <mergeCell ref="C8:Q8"/>
    <mergeCell ref="Q9:Q18"/>
  </mergeCells>
  <pageMargins left="0.7" right="0.7" top="0.75" bottom="0.75" header="0.3" footer="0.3"/>
  <pageSetup paperSize="9" scale="3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tabSelected="1" view="pageBreakPreview" zoomScaleNormal="100" zoomScaleSheetLayoutView="100" workbookViewId="0">
      <selection activeCell="H11" sqref="H11"/>
    </sheetView>
  </sheetViews>
  <sheetFormatPr defaultColWidth="9.1796875" defaultRowHeight="15.5"/>
  <cols>
    <col min="1" max="1" width="28.81640625" style="34" customWidth="1"/>
    <col min="2" max="2" width="49.26953125" style="34" customWidth="1"/>
    <col min="3" max="3" width="20.453125" style="34" customWidth="1"/>
    <col min="4" max="4" width="19.7265625" style="34" bestFit="1" customWidth="1"/>
    <col min="5" max="5" width="14.7265625" style="34" customWidth="1"/>
    <col min="6" max="6" width="11.26953125" style="34" customWidth="1"/>
    <col min="7" max="16384" width="9.1796875" style="34"/>
  </cols>
  <sheetData>
    <row r="1" spans="1:6">
      <c r="A1" s="96"/>
      <c r="B1" s="97"/>
      <c r="C1" s="187" t="s">
        <v>131</v>
      </c>
      <c r="D1" s="188"/>
      <c r="E1" s="188"/>
      <c r="F1" s="189"/>
    </row>
    <row r="2" spans="1:6">
      <c r="A2" s="196" t="str">
        <f>'PRICE BREAKDOWN'!A2</f>
        <v xml:space="preserve">PROJECT ID: Clinic Facility </v>
      </c>
      <c r="B2" s="197"/>
      <c r="C2" s="190"/>
      <c r="D2" s="191"/>
      <c r="E2" s="191"/>
      <c r="F2" s="192"/>
    </row>
    <row r="3" spans="1:6">
      <c r="A3" s="12" t="str">
        <f>'PRICE BREAKDOWN'!A5</f>
        <v>SCOPE: FLOORING</v>
      </c>
      <c r="B3" s="125"/>
      <c r="C3" s="190"/>
      <c r="D3" s="191"/>
      <c r="E3" s="191"/>
      <c r="F3" s="192"/>
    </row>
    <row r="4" spans="1:6">
      <c r="A4" s="98" t="s">
        <v>0</v>
      </c>
      <c r="B4" s="99"/>
      <c r="C4" s="190"/>
      <c r="D4" s="191"/>
      <c r="E4" s="191"/>
      <c r="F4" s="192"/>
    </row>
    <row r="5" spans="1:6">
      <c r="A5" s="12" t="s">
        <v>1</v>
      </c>
      <c r="B5" s="100">
        <v>3600</v>
      </c>
      <c r="C5" s="190"/>
      <c r="D5" s="191"/>
      <c r="E5" s="191"/>
      <c r="F5" s="192"/>
    </row>
    <row r="6" spans="1:6">
      <c r="A6" s="12" t="s">
        <v>2</v>
      </c>
      <c r="B6" s="101">
        <v>1</v>
      </c>
      <c r="C6" s="190"/>
      <c r="D6" s="191"/>
      <c r="E6" s="191"/>
      <c r="F6" s="192"/>
    </row>
    <row r="7" spans="1:6" ht="16" thickBot="1">
      <c r="A7" s="12" t="s">
        <v>52</v>
      </c>
      <c r="B7" s="28">
        <f ca="1">TODAY()</f>
        <v>46095</v>
      </c>
      <c r="C7" s="190"/>
      <c r="D7" s="191"/>
      <c r="E7" s="191"/>
      <c r="F7" s="192"/>
    </row>
    <row r="8" spans="1:6" ht="16" thickBot="1">
      <c r="A8" s="102" t="s">
        <v>48</v>
      </c>
      <c r="B8" s="139" t="s">
        <v>49</v>
      </c>
      <c r="C8" s="190"/>
      <c r="D8" s="191"/>
      <c r="E8" s="191"/>
      <c r="F8" s="192"/>
    </row>
    <row r="9" spans="1:6" ht="16" thickBot="1">
      <c r="A9" s="103" t="s">
        <v>50</v>
      </c>
      <c r="B9" s="140">
        <f>E14</f>
        <v>35699.928</v>
      </c>
      <c r="C9" s="190"/>
      <c r="D9" s="191"/>
      <c r="E9" s="191"/>
      <c r="F9" s="192"/>
    </row>
    <row r="10" spans="1:6" ht="16" thickBot="1">
      <c r="A10" s="104" t="s">
        <v>51</v>
      </c>
      <c r="B10" s="141">
        <f>E21</f>
        <v>46409.9064</v>
      </c>
      <c r="C10" s="193"/>
      <c r="D10" s="194"/>
      <c r="E10" s="194"/>
      <c r="F10" s="195"/>
    </row>
    <row r="11" spans="1:6" ht="16" thickBot="1">
      <c r="A11" s="105" t="s">
        <v>4</v>
      </c>
      <c r="B11" s="106" t="s">
        <v>5</v>
      </c>
      <c r="C11" s="107" t="s">
        <v>6</v>
      </c>
      <c r="D11" s="107" t="s">
        <v>7</v>
      </c>
      <c r="E11" s="107" t="s">
        <v>8</v>
      </c>
      <c r="F11" s="108" t="s">
        <v>9</v>
      </c>
    </row>
    <row r="12" spans="1:6">
      <c r="A12" s="109" t="s">
        <v>10</v>
      </c>
      <c r="B12" s="110" t="s">
        <v>11</v>
      </c>
      <c r="C12" s="120">
        <f>'PRICE BREAKDOWN'!H19</f>
        <v>0</v>
      </c>
      <c r="D12" s="121">
        <f>'PRICE BREAKDOWN'!N19</f>
        <v>0</v>
      </c>
      <c r="E12" s="120">
        <f>'PRICE BREAKDOWN'!Q19</f>
        <v>0</v>
      </c>
      <c r="F12" s="122">
        <f>E12/$B$5</f>
        <v>0</v>
      </c>
    </row>
    <row r="13" spans="1:6" ht="16" thickBot="1">
      <c r="A13" s="111" t="s">
        <v>12</v>
      </c>
      <c r="B13" s="112" t="s">
        <v>13</v>
      </c>
      <c r="C13" s="123">
        <f>'PRICE BREAKDOWN'!H84</f>
        <v>21468.15</v>
      </c>
      <c r="D13" s="124">
        <f>'PRICE BREAKDOWN'!N84</f>
        <v>14231.778</v>
      </c>
      <c r="E13" s="123">
        <f>'PRICE BREAKDOWN'!Q84</f>
        <v>35699.928</v>
      </c>
      <c r="F13" s="122">
        <f t="shared" ref="F13" si="0">E13/$B$5</f>
        <v>9.9166466666666668</v>
      </c>
    </row>
    <row r="14" spans="1:6" ht="16" thickBot="1">
      <c r="A14" s="183" t="s">
        <v>14</v>
      </c>
      <c r="B14" s="183"/>
      <c r="C14" s="113">
        <f>SUM(C12:C13)</f>
        <v>21468.15</v>
      </c>
      <c r="D14" s="113">
        <f>SUM(D12:D13)</f>
        <v>14231.778</v>
      </c>
      <c r="E14" s="113">
        <f>SUM(E12:E13)</f>
        <v>35699.928</v>
      </c>
      <c r="F14" s="114">
        <f>SUM(E14/$B$5)</f>
        <v>9.9166466666666668</v>
      </c>
    </row>
    <row r="15" spans="1:6" ht="16" thickBot="1">
      <c r="A15" s="184"/>
      <c r="B15" s="184"/>
      <c r="C15" s="184"/>
      <c r="D15" s="184"/>
      <c r="E15" s="184"/>
      <c r="F15" s="184"/>
    </row>
    <row r="16" spans="1:6" ht="16" thickBot="1">
      <c r="A16" s="185" t="s">
        <v>14</v>
      </c>
      <c r="B16" s="186"/>
      <c r="C16" s="115">
        <f>SUM(C14:C15)</f>
        <v>21468.15</v>
      </c>
      <c r="D16" s="115">
        <f>SUM(D14:D15)</f>
        <v>14231.778</v>
      </c>
      <c r="E16" s="116">
        <f>SUM(E14:E15)</f>
        <v>35699.928</v>
      </c>
      <c r="F16" s="117">
        <f>SUM(E16/$B$5)</f>
        <v>9.9166466666666668</v>
      </c>
    </row>
    <row r="17" spans="1:6">
      <c r="A17" s="52" t="s">
        <v>33</v>
      </c>
      <c r="B17" s="53"/>
      <c r="C17" s="54"/>
      <c r="D17" s="144"/>
      <c r="E17" s="155">
        <f>E16</f>
        <v>35699.928</v>
      </c>
      <c r="F17" s="144"/>
    </row>
    <row r="18" spans="1:6">
      <c r="A18" s="142" t="s">
        <v>60</v>
      </c>
      <c r="B18" s="144"/>
      <c r="C18" s="145">
        <v>0.2</v>
      </c>
      <c r="D18" s="144"/>
      <c r="E18" s="155">
        <f>C18*E16</f>
        <v>7139.9856</v>
      </c>
      <c r="F18" s="144"/>
    </row>
    <row r="19" spans="1:6">
      <c r="A19" s="142" t="s">
        <v>61</v>
      </c>
      <c r="B19" s="144"/>
      <c r="C19" s="145">
        <v>0.03</v>
      </c>
      <c r="D19" s="144"/>
      <c r="E19" s="155">
        <f>C19*E16</f>
        <v>1070.99784</v>
      </c>
      <c r="F19" s="144"/>
    </row>
    <row r="20" spans="1:6">
      <c r="A20" s="142" t="s">
        <v>62</v>
      </c>
      <c r="B20" s="144"/>
      <c r="C20" s="145">
        <v>7.0000000000000007E-2</v>
      </c>
      <c r="D20" s="144"/>
      <c r="E20" s="155">
        <f>C20*E16</f>
        <v>2498.9949600000004</v>
      </c>
      <c r="F20" s="144"/>
    </row>
    <row r="21" spans="1:6">
      <c r="A21" s="58" t="s">
        <v>34</v>
      </c>
      <c r="B21" s="59"/>
      <c r="C21" s="60"/>
      <c r="D21" s="60"/>
      <c r="E21" s="156">
        <f>SUM(E17:E20)</f>
        <v>46409.9064</v>
      </c>
      <c r="F21" s="60"/>
    </row>
    <row r="22" spans="1:6" ht="29.15" customHeight="1">
      <c r="A22" s="180" t="s">
        <v>63</v>
      </c>
      <c r="B22" s="181"/>
      <c r="C22" s="181"/>
      <c r="D22" s="181"/>
      <c r="E22" s="181"/>
      <c r="F22" s="182"/>
    </row>
    <row r="23" spans="1:6">
      <c r="A23" s="76" t="s">
        <v>15</v>
      </c>
      <c r="B23" s="51"/>
      <c r="C23" s="14"/>
      <c r="D23" s="35"/>
      <c r="E23" s="35"/>
      <c r="F23" s="36"/>
    </row>
    <row r="24" spans="1:6" ht="16" thickBot="1">
      <c r="A24" s="77" t="s">
        <v>56</v>
      </c>
      <c r="B24" s="118"/>
      <c r="C24" s="78"/>
      <c r="D24" s="79"/>
      <c r="E24" s="79"/>
      <c r="F24" s="119"/>
    </row>
  </sheetData>
  <mergeCells count="6">
    <mergeCell ref="A22:F22"/>
    <mergeCell ref="A14:B14"/>
    <mergeCell ref="A15:F15"/>
    <mergeCell ref="A16:B16"/>
    <mergeCell ref="C1:F10"/>
    <mergeCell ref="A2:B2"/>
  </mergeCells>
  <pageMargins left="0.7" right="0.7" top="0.75" bottom="0.75" header="0.3" footer="0.3"/>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i = " h t t p : / / w w w . w 3 . o r g / 2 0 0 1 / X M L S c h e m a - i n s t a n c e "   x m l n s : x s d = " h t t p : / / w w w . w 3 . o r g / 2 0 0 1 / X M L S c h e m a " > < T o k e n s / > < / S w i f t T o k e n s > 
</file>

<file path=customXml/itemProps1.xml><?xml version="1.0" encoding="utf-8"?>
<ds:datastoreItem xmlns:ds="http://schemas.openxmlformats.org/officeDocument/2006/customXml" ds:itemID="{4BBFEBCE-0085-4178-AC78-6892D4F17DF8}">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PRICE BREAKDOWN</vt:lpstr>
      <vt:lpstr>SUMMARY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info@msbestimating.com</dc:creator>
  <cp:lastModifiedBy>Hamid Shahzad</cp:lastModifiedBy>
  <cp:lastPrinted>2020-07-29T13:46:05Z</cp:lastPrinted>
  <dcterms:created xsi:type="dcterms:W3CDTF">2020-07-29T11:58:51Z</dcterms:created>
  <dcterms:modified xsi:type="dcterms:W3CDTF">2026-03-13T19:47:52Z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{4BBFEBCE-0085-4178-AC78-6892D4F17DF8}</vt:lpwstr>
  </property>
</Properties>
</file>